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man\円満相続 Dropbox\悠子桑田\03　マニュアル・フォーマット・必要書類案内\02　フォーマット\02　計算Excel\"/>
    </mc:Choice>
  </mc:AlternateContent>
  <xr:revisionPtr revIDLastSave="0" documentId="13_ncr:1_{33AB3608-115B-478B-86E1-EFEB44771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配偶者居住権の計算" sheetId="8" r:id="rId1"/>
  </sheets>
  <definedNames>
    <definedName name="_xlnm.Print_Area" localSheetId="0">配偶者居住権の計算!$A$1:$I$39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8" l="1"/>
  <c r="H7" i="8" s="1"/>
  <c r="H8" i="8"/>
  <c r="H9" i="8" s="1"/>
  <c r="B33" i="8"/>
  <c r="G25" i="8"/>
  <c r="E23" i="8"/>
  <c r="H5" i="8"/>
  <c r="E33" i="8" l="1"/>
  <c r="H10" i="8"/>
  <c r="D34" i="8"/>
  <c r="D33" i="8"/>
  <c r="G33" i="8" l="1"/>
  <c r="G16" i="8"/>
  <c r="G15" i="8"/>
  <c r="H33" i="8" l="1"/>
  <c r="C15" i="8"/>
  <c r="D24" i="8"/>
  <c r="G17" i="8"/>
  <c r="D26" i="8"/>
  <c r="C16" i="8"/>
  <c r="D25" i="8" l="1"/>
  <c r="D16" i="8"/>
  <c r="H16" i="8" s="1"/>
  <c r="D15" i="8"/>
  <c r="H15" i="8" s="1"/>
  <c r="C17" i="8"/>
  <c r="D17" i="8" s="1"/>
  <c r="H17" i="8" s="1"/>
  <c r="D23" i="8"/>
</calcChain>
</file>

<file path=xl/sharedStrings.xml><?xml version="1.0" encoding="utf-8"?>
<sst xmlns="http://schemas.openxmlformats.org/spreadsheetml/2006/main" count="78" uniqueCount="54">
  <si>
    <t>年数</t>
  </si>
  <si>
    <t>(鉄骨)鉄筋コンクリート</t>
    <rPh sb="1" eb="3">
      <t>テッコツ</t>
    </rPh>
    <rPh sb="4" eb="6">
      <t>テッキン</t>
    </rPh>
    <phoneticPr fontId="3"/>
  </si>
  <si>
    <t>建物評価額</t>
    <rPh sb="0" eb="2">
      <t>タテモノ</t>
    </rPh>
    <rPh sb="2" eb="5">
      <t>ヒョウカガク</t>
    </rPh>
    <phoneticPr fontId="3"/>
  </si>
  <si>
    <t>配偶者居住権の残存年数</t>
    <rPh sb="0" eb="3">
      <t>ハイグウシャ</t>
    </rPh>
    <rPh sb="3" eb="6">
      <t>キョジュウケン</t>
    </rPh>
    <rPh sb="7" eb="9">
      <t>ザンゾン</t>
    </rPh>
    <rPh sb="9" eb="11">
      <t>ネンスウ</t>
    </rPh>
    <phoneticPr fontId="3"/>
  </si>
  <si>
    <t>法定耐用年数</t>
    <rPh sb="0" eb="2">
      <t>ホウテイ</t>
    </rPh>
    <rPh sb="2" eb="4">
      <t>タイヨウ</t>
    </rPh>
    <rPh sb="4" eb="6">
      <t>ネンスウ</t>
    </rPh>
    <phoneticPr fontId="3"/>
  </si>
  <si>
    <t>女性</t>
    <rPh sb="0" eb="2">
      <t>ジョセイ</t>
    </rPh>
    <phoneticPr fontId="3"/>
  </si>
  <si>
    <t>築年数</t>
    <rPh sb="0" eb="1">
      <t>チク</t>
    </rPh>
    <rPh sb="1" eb="3">
      <t>ネンスウ</t>
    </rPh>
    <phoneticPr fontId="3"/>
  </si>
  <si>
    <t>残存耐用年数</t>
    <rPh sb="0" eb="2">
      <t>ザンゾン</t>
    </rPh>
    <rPh sb="2" eb="4">
      <t>タイヨウ</t>
    </rPh>
    <rPh sb="4" eb="6">
      <t>ネンスウ</t>
    </rPh>
    <phoneticPr fontId="3"/>
  </si>
  <si>
    <t>男性</t>
    <rPh sb="0" eb="2">
      <t>ダンセイ</t>
    </rPh>
    <phoneticPr fontId="3"/>
  </si>
  <si>
    <t>-</t>
    <phoneticPr fontId="3"/>
  </si>
  <si>
    <t>終身</t>
    <rPh sb="0" eb="2">
      <t>シュウシン</t>
    </rPh>
    <phoneticPr fontId="3"/>
  </si>
  <si>
    <t>配偶者居住権</t>
    <rPh sb="0" eb="3">
      <t>ハイグウシャ</t>
    </rPh>
    <rPh sb="3" eb="6">
      <t>キョジュウケン</t>
    </rPh>
    <phoneticPr fontId="3"/>
  </si>
  <si>
    <t>配偶者性別</t>
    <rPh sb="0" eb="3">
      <t>ハイグウシャ</t>
    </rPh>
    <rPh sb="3" eb="5">
      <t>セイベツ</t>
    </rPh>
    <phoneticPr fontId="3"/>
  </si>
  <si>
    <t>配偶者年齢</t>
    <rPh sb="0" eb="3">
      <t>ハイグウシャ</t>
    </rPh>
    <rPh sb="3" eb="5">
      <t>ネンレイ</t>
    </rPh>
    <phoneticPr fontId="3"/>
  </si>
  <si>
    <t>設定期間</t>
    <rPh sb="0" eb="2">
      <t>セッテイ</t>
    </rPh>
    <rPh sb="2" eb="4">
      <t>キカン</t>
    </rPh>
    <phoneticPr fontId="3"/>
  </si>
  <si>
    <t>平均余命年数</t>
    <rPh sb="0" eb="6">
      <t>ヘイキンヨメイネンスウ</t>
    </rPh>
    <phoneticPr fontId="3"/>
  </si>
  <si>
    <t>建物構造</t>
    <rPh sb="0" eb="2">
      <t>タテモノ</t>
    </rPh>
    <rPh sb="2" eb="4">
      <t>コウゾウ</t>
    </rPh>
    <phoneticPr fontId="3"/>
  </si>
  <si>
    <t>土地相続税評価額</t>
    <rPh sb="0" eb="2">
      <t>トチ</t>
    </rPh>
    <rPh sb="2" eb="5">
      <t>ソウゾクゼイ</t>
    </rPh>
    <rPh sb="5" eb="8">
      <t>ヒョウカガク</t>
    </rPh>
    <phoneticPr fontId="3"/>
  </si>
  <si>
    <t>骨格材3mm超の金属造</t>
    <rPh sb="0" eb="1">
      <t>ホネ</t>
    </rPh>
    <rPh sb="1" eb="2">
      <t>カク</t>
    </rPh>
    <rPh sb="2" eb="3">
      <t>ザイ</t>
    </rPh>
    <rPh sb="6" eb="7">
      <t>チョウ</t>
    </rPh>
    <phoneticPr fontId="3"/>
  </si>
  <si>
    <t>骨格材4mm超の金属造</t>
    <rPh sb="0" eb="1">
      <t>コツ</t>
    </rPh>
    <rPh sb="1" eb="2">
      <t>カク</t>
    </rPh>
    <rPh sb="2" eb="3">
      <t>ザイ</t>
    </rPh>
    <rPh sb="6" eb="7">
      <t>チョウ</t>
    </rPh>
    <phoneticPr fontId="3"/>
  </si>
  <si>
    <t>年齢</t>
    <rPh sb="0" eb="2">
      <t>ネンレイ</t>
    </rPh>
    <phoneticPr fontId="3"/>
  </si>
  <si>
    <t>年3％の複利現価</t>
    <rPh sb="4" eb="6">
      <t>フクリ</t>
    </rPh>
    <rPh sb="6" eb="8">
      <t>ゲンカ</t>
    </rPh>
    <phoneticPr fontId="3"/>
  </si>
  <si>
    <t>平均余命年数</t>
    <rPh sb="0" eb="2">
      <t>ヘイキン</t>
    </rPh>
    <rPh sb="2" eb="4">
      <t>ヨメイ</t>
    </rPh>
    <rPh sb="4" eb="6">
      <t>ネンスウ</t>
    </rPh>
    <phoneticPr fontId="3"/>
  </si>
  <si>
    <t>相続税評価額</t>
    <rPh sb="0" eb="3">
      <t>ソウゾクゼイ</t>
    </rPh>
    <rPh sb="3" eb="6">
      <t>ヒョウカガク</t>
    </rPh>
    <phoneticPr fontId="3"/>
  </si>
  <si>
    <t>建物</t>
    <rPh sb="0" eb="2">
      <t>タテモノ</t>
    </rPh>
    <phoneticPr fontId="3"/>
  </si>
  <si>
    <t>土地</t>
    <rPh sb="0" eb="2">
      <t>トチ</t>
    </rPh>
    <phoneticPr fontId="3"/>
  </si>
  <si>
    <t>合計</t>
    <rPh sb="0" eb="2">
      <t>ゴウケイ</t>
    </rPh>
    <phoneticPr fontId="3"/>
  </si>
  <si>
    <t>比率</t>
    <rPh sb="0" eb="2">
      <t>ヒリツ</t>
    </rPh>
    <phoneticPr fontId="3"/>
  </si>
  <si>
    <t>土地・建物評価額合計</t>
    <rPh sb="0" eb="2">
      <t>トチ</t>
    </rPh>
    <rPh sb="3" eb="5">
      <t>タテモノ</t>
    </rPh>
    <rPh sb="5" eb="8">
      <t>ヒョウカガク</t>
    </rPh>
    <rPh sb="8" eb="10">
      <t>ゴウケイ</t>
    </rPh>
    <phoneticPr fontId="3"/>
  </si>
  <si>
    <t>【入力欄】</t>
    <rPh sb="1" eb="3">
      <t>ニュウリョク</t>
    </rPh>
    <rPh sb="3" eb="4">
      <t>ラン</t>
    </rPh>
    <phoneticPr fontId="3"/>
  </si>
  <si>
    <t>【自動計算欄】</t>
    <rPh sb="1" eb="3">
      <t>ジドウ</t>
    </rPh>
    <rPh sb="3" eb="5">
      <t>ケイサン</t>
    </rPh>
    <rPh sb="5" eb="6">
      <t>ラン</t>
    </rPh>
    <phoneticPr fontId="3"/>
  </si>
  <si>
    <t>【配偶者居住権の設定された所有権】</t>
    <rPh sb="1" eb="4">
      <t>ハイグウシャ</t>
    </rPh>
    <rPh sb="4" eb="7">
      <t>キョジュウケン</t>
    </rPh>
    <rPh sb="8" eb="10">
      <t>セッテイ</t>
    </rPh>
    <rPh sb="13" eb="16">
      <t>ショユウケン</t>
    </rPh>
    <phoneticPr fontId="3"/>
  </si>
  <si>
    <t>種類</t>
    <rPh sb="0" eb="2">
      <t>シュルイ</t>
    </rPh>
    <phoneticPr fontId="3"/>
  </si>
  <si>
    <t>【配偶者居住権】</t>
    <rPh sb="1" eb="4">
      <t>ハイグウシャ</t>
    </rPh>
    <rPh sb="4" eb="7">
      <t>キョジュウケン</t>
    </rPh>
    <phoneticPr fontId="3"/>
  </si>
  <si>
    <t>建物所有権</t>
    <rPh sb="0" eb="2">
      <t>タテモノ</t>
    </rPh>
    <rPh sb="2" eb="5">
      <t>ショユウケン</t>
    </rPh>
    <phoneticPr fontId="3"/>
  </si>
  <si>
    <t>敷地所有権</t>
    <rPh sb="0" eb="2">
      <t>シキチ</t>
    </rPh>
    <rPh sb="2" eb="5">
      <t>ショユウケン</t>
    </rPh>
    <phoneticPr fontId="3"/>
  </si>
  <si>
    <t>複利現価率</t>
    <rPh sb="0" eb="2">
      <t>フクリ</t>
    </rPh>
    <rPh sb="2" eb="4">
      <t>ゲンカ</t>
    </rPh>
    <rPh sb="4" eb="5">
      <t>リツ</t>
    </rPh>
    <phoneticPr fontId="3"/>
  </si>
  <si>
    <t>配偶者居住権の活用は、円満な相続を実現するだけでなく、相続税対策としても有効な方法です。</t>
    <rPh sb="0" eb="3">
      <t>ハイグウシャ</t>
    </rPh>
    <rPh sb="3" eb="6">
      <t>キョジュウケン</t>
    </rPh>
    <rPh sb="7" eb="9">
      <t>カツヨウ</t>
    </rPh>
    <rPh sb="11" eb="13">
      <t>エンマン</t>
    </rPh>
    <rPh sb="14" eb="16">
      <t>ソウゾク</t>
    </rPh>
    <rPh sb="17" eb="19">
      <t>ジツゲン</t>
    </rPh>
    <rPh sb="27" eb="30">
      <t>ソウゾクゼイ</t>
    </rPh>
    <rPh sb="30" eb="32">
      <t>タイサク</t>
    </rPh>
    <rPh sb="36" eb="38">
      <t>ユウコウ</t>
    </rPh>
    <rPh sb="39" eb="41">
      <t>ホウホウ</t>
    </rPh>
    <phoneticPr fontId="3"/>
  </si>
  <si>
    <t>弊社では、2020年4月から始る配偶者居住権を活用した相続対策を、積極的に行っていきます！</t>
    <rPh sb="0" eb="2">
      <t>ヘイシャ</t>
    </rPh>
    <rPh sb="9" eb="10">
      <t>ネン</t>
    </rPh>
    <rPh sb="11" eb="12">
      <t>ガツ</t>
    </rPh>
    <rPh sb="14" eb="15">
      <t>ハジマ</t>
    </rPh>
    <rPh sb="16" eb="19">
      <t>ハイグウシャ</t>
    </rPh>
    <rPh sb="19" eb="22">
      <t>キョジュウケン</t>
    </rPh>
    <rPh sb="23" eb="25">
      <t>カツヨウ</t>
    </rPh>
    <rPh sb="27" eb="29">
      <t>ソウゾク</t>
    </rPh>
    <rPh sb="29" eb="31">
      <t>タイサク</t>
    </rPh>
    <rPh sb="33" eb="36">
      <t>セッキョクテキ</t>
    </rPh>
    <rPh sb="37" eb="38">
      <t>オコナ</t>
    </rPh>
    <phoneticPr fontId="3"/>
  </si>
  <si>
    <t>配偶者居住権について、ブログやYoutubeで無料で情報発信していますので、弊社のホームページに、遊びに来てください！</t>
    <rPh sb="0" eb="3">
      <t>ハイグウシャ</t>
    </rPh>
    <rPh sb="3" eb="6">
      <t>キョジュウケン</t>
    </rPh>
    <rPh sb="23" eb="25">
      <t>ムリョウ</t>
    </rPh>
    <rPh sb="26" eb="28">
      <t>ジョウホウ</t>
    </rPh>
    <rPh sb="28" eb="30">
      <t>ハッシン</t>
    </rPh>
    <rPh sb="38" eb="40">
      <t>ヘイシャ</t>
    </rPh>
    <rPh sb="49" eb="50">
      <t>アソ</t>
    </rPh>
    <rPh sb="52" eb="53">
      <t>キ</t>
    </rPh>
    <phoneticPr fontId="3"/>
  </si>
  <si>
    <t>https://osd-souzoku.jp/</t>
    <phoneticPr fontId="3"/>
  </si>
  <si>
    <t>※このエクセルは、平成31年2月時点で公表されている情報を基に作成していますので、今後、変更が入る可能性があります。</t>
    <rPh sb="9" eb="11">
      <t>ヘイセイ</t>
    </rPh>
    <rPh sb="13" eb="14">
      <t>ネン</t>
    </rPh>
    <rPh sb="15" eb="16">
      <t>ガツ</t>
    </rPh>
    <rPh sb="16" eb="18">
      <t>ジテン</t>
    </rPh>
    <rPh sb="19" eb="21">
      <t>コウヒョウ</t>
    </rPh>
    <rPh sb="26" eb="28">
      <t>ジョウホウ</t>
    </rPh>
    <rPh sb="29" eb="30">
      <t>モト</t>
    </rPh>
    <rPh sb="31" eb="33">
      <t>サクセイ</t>
    </rPh>
    <rPh sb="41" eb="43">
      <t>コンゴ</t>
    </rPh>
    <rPh sb="44" eb="46">
      <t>ヘンコウ</t>
    </rPh>
    <rPh sb="47" eb="48">
      <t>ハイ</t>
    </rPh>
    <rPh sb="49" eb="52">
      <t>カノウセイ</t>
    </rPh>
    <phoneticPr fontId="3"/>
  </si>
  <si>
    <t>相続税申告・相続税対策は、
円満相続税理士法人にお任せください！</t>
    <rPh sb="0" eb="3">
      <t>ソウゾクゼイ</t>
    </rPh>
    <rPh sb="3" eb="5">
      <t>シンコク</t>
    </rPh>
    <rPh sb="6" eb="9">
      <t>ソウゾクゼイ</t>
    </rPh>
    <rPh sb="9" eb="11">
      <t>タイサク</t>
    </rPh>
    <rPh sb="14" eb="16">
      <t>エンマン</t>
    </rPh>
    <rPh sb="16" eb="18">
      <t>ソウゾク</t>
    </rPh>
    <rPh sb="18" eb="21">
      <t>ゼイリシ</t>
    </rPh>
    <rPh sb="21" eb="23">
      <t>ホウジン</t>
    </rPh>
    <rPh sb="25" eb="26">
      <t>マカ</t>
    </rPh>
    <phoneticPr fontId="3"/>
  </si>
  <si>
    <t>エクセル製作者：橘慶太</t>
    <rPh sb="4" eb="7">
      <t>セイサクシャ</t>
    </rPh>
    <rPh sb="8" eb="9">
      <t>タチバナ</t>
    </rPh>
    <rPh sb="9" eb="11">
      <t>ケイタ</t>
    </rPh>
    <phoneticPr fontId="3"/>
  </si>
  <si>
    <t>参考までにお使い頂き、実際に計算する際は、税理士などの専門家に確認をするようにしてください。</t>
    <rPh sb="8" eb="9">
      <t>イタダ</t>
    </rPh>
    <rPh sb="11" eb="13">
      <t>ジッサイ</t>
    </rPh>
    <rPh sb="14" eb="16">
      <t>ケイサン</t>
    </rPh>
    <rPh sb="18" eb="19">
      <t>サイ</t>
    </rPh>
    <rPh sb="21" eb="24">
      <t>ゼイリシ</t>
    </rPh>
    <rPh sb="27" eb="30">
      <t>センモンカ</t>
    </rPh>
    <rPh sb="31" eb="33">
      <t>カクニン</t>
    </rPh>
    <phoneticPr fontId="3"/>
  </si>
  <si>
    <t>〒107-0062東京都港区南青山一丁目2番6号　ラティス青山スクエア2F</t>
    <rPh sb="0" eb="37">
      <t>ジュウショ</t>
    </rPh>
    <phoneticPr fontId="3"/>
  </si>
  <si>
    <t>TEL：03-5413-8880</t>
    <phoneticPr fontId="3"/>
  </si>
  <si>
    <t>円満相続税理士法人</t>
    <rPh sb="0" eb="2">
      <t>エンマン</t>
    </rPh>
    <rPh sb="2" eb="4">
      <t>ソウゾク</t>
    </rPh>
    <rPh sb="4" eb="7">
      <t>ゼイリシ</t>
    </rPh>
    <rPh sb="7" eb="9">
      <t>ホウジン</t>
    </rPh>
    <phoneticPr fontId="3"/>
  </si>
  <si>
    <t>配偶者居住権・計算エクセルシート</t>
    <rPh sb="0" eb="3">
      <t>ハイグウシャ</t>
    </rPh>
    <rPh sb="3" eb="6">
      <t>キョジュウケン</t>
    </rPh>
    <rPh sb="7" eb="9">
      <t>ケイサン</t>
    </rPh>
    <phoneticPr fontId="3"/>
  </si>
  <si>
    <t>円満相続税理士法人の代表をしております、税理士の橘と申します。</t>
    <rPh sb="0" eb="2">
      <t>エンマン</t>
    </rPh>
    <rPh sb="2" eb="4">
      <t>ソウゾク</t>
    </rPh>
    <rPh sb="4" eb="7">
      <t>ゼイリシ</t>
    </rPh>
    <rPh sb="7" eb="9">
      <t>ホウジン</t>
    </rPh>
    <rPh sb="10" eb="12">
      <t>ダイヒョウ</t>
    </rPh>
    <rPh sb="20" eb="23">
      <t>ゼイリシ</t>
    </rPh>
    <rPh sb="24" eb="25">
      <t>タチバナ</t>
    </rPh>
    <rPh sb="26" eb="27">
      <t>モウ</t>
    </rPh>
    <phoneticPr fontId="3"/>
  </si>
  <si>
    <t>金属造（骨格材の肉厚3mm以下）</t>
    <rPh sb="0" eb="2">
      <t>キンゾク</t>
    </rPh>
    <rPh sb="2" eb="3">
      <t>ツク</t>
    </rPh>
    <rPh sb="4" eb="6">
      <t>コッカク</t>
    </rPh>
    <rPh sb="6" eb="7">
      <t>ザイ</t>
    </rPh>
    <rPh sb="8" eb="10">
      <t>ニクアツ</t>
    </rPh>
    <rPh sb="13" eb="15">
      <t>イカ</t>
    </rPh>
    <phoneticPr fontId="3"/>
  </si>
  <si>
    <t>レンガ造・石造・ブロック造</t>
    <rPh sb="3" eb="4">
      <t>ヅク</t>
    </rPh>
    <rPh sb="5" eb="6">
      <t>イシ</t>
    </rPh>
    <rPh sb="6" eb="7">
      <t>ツク</t>
    </rPh>
    <rPh sb="12" eb="13">
      <t>ヅク</t>
    </rPh>
    <phoneticPr fontId="3"/>
  </si>
  <si>
    <t>木骨モルタル造</t>
    <rPh sb="0" eb="2">
      <t>モッコツ</t>
    </rPh>
    <rPh sb="6" eb="7">
      <t>ツク</t>
    </rPh>
    <phoneticPr fontId="3"/>
  </si>
  <si>
    <t>木造又は合成樹脂造</t>
    <rPh sb="0" eb="2">
      <t>モクゾウ</t>
    </rPh>
    <rPh sb="2" eb="3">
      <t>マタ</t>
    </rPh>
    <rPh sb="4" eb="6">
      <t>ゴウセイ</t>
    </rPh>
    <rPh sb="6" eb="8">
      <t>ジュシ</t>
    </rPh>
    <rPh sb="8" eb="9">
      <t>ツク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</si>
</sst>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◆介護保険第２号被保険者は、40歳から64歳までの方であり、健康保険料率（&quot;0.00%&quot;）に介護保険料率（1.65%）が加わります。&quot;"/>
    <numFmt numFmtId="177" formatCode="#&quot;年&quot;"/>
    <numFmt numFmtId="178" formatCode="#&quot;歳&quot;"/>
  </numFmts>
  <fonts count="14" x14ac:knownFonts="1">
    <font>
      <sz val="11"/>
      <color rgb="FF000000"/>
      <name val="游ゴシック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0"/>
      <color rgb="FF333333"/>
      <name val="游ゴシック"/>
      <family val="3"/>
      <charset val="128"/>
    </font>
    <font>
      <sz val="10"/>
      <color rgb="FF333333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b/>
      <sz val="22"/>
      <color rgb="FF000000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Dash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Dashed">
        <color theme="1" tint="0.499984740745262"/>
      </bottom>
      <diagonal/>
    </border>
    <border>
      <left/>
      <right/>
      <top style="medium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Dashed">
        <color theme="1" tint="0.499984740745262"/>
      </top>
      <bottom style="medium">
        <color theme="1" tint="0.499984740745262"/>
      </bottom>
      <diagonal/>
    </border>
    <border>
      <left/>
      <right/>
      <top style="mediumDashed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176" fontId="1" fillId="0" borderId="0" xfId="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vertical="top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8" fontId="1" fillId="3" borderId="20" xfId="0" applyNumberFormat="1" applyFont="1" applyFill="1" applyBorder="1" applyAlignment="1">
      <alignment horizontal="center" vertical="center"/>
    </xf>
    <xf numFmtId="178" fontId="1" fillId="3" borderId="17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77" fontId="1" fillId="4" borderId="9" xfId="0" applyNumberFormat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177" fontId="1" fillId="0" borderId="24" xfId="0" applyNumberFormat="1" applyFont="1" applyFill="1" applyBorder="1" applyAlignment="1">
      <alignment horizontal="center" vertical="center"/>
    </xf>
    <xf numFmtId="38" fontId="5" fillId="6" borderId="30" xfId="1" applyFont="1" applyFill="1" applyBorder="1" applyAlignment="1">
      <alignment horizontal="center" vertical="center"/>
    </xf>
    <xf numFmtId="38" fontId="5" fillId="6" borderId="31" xfId="1" applyFont="1" applyFill="1" applyBorder="1" applyAlignment="1">
      <alignment horizontal="center" vertical="center"/>
    </xf>
    <xf numFmtId="10" fontId="5" fillId="6" borderId="32" xfId="2" applyNumberFormat="1" applyFont="1" applyFill="1" applyBorder="1" applyAlignment="1">
      <alignment horizontal="center" vertical="center"/>
    </xf>
    <xf numFmtId="38" fontId="5" fillId="6" borderId="33" xfId="1" applyFont="1" applyFill="1" applyBorder="1" applyAlignment="1">
      <alignment horizontal="center" vertical="center"/>
    </xf>
    <xf numFmtId="38" fontId="5" fillId="6" borderId="34" xfId="1" applyFont="1" applyFill="1" applyBorder="1" applyAlignment="1">
      <alignment horizontal="center" vertical="center"/>
    </xf>
    <xf numFmtId="10" fontId="5" fillId="6" borderId="35" xfId="2" applyNumberFormat="1" applyFont="1" applyFill="1" applyBorder="1" applyAlignment="1">
      <alignment horizontal="center" vertical="center"/>
    </xf>
    <xf numFmtId="38" fontId="11" fillId="7" borderId="36" xfId="1" applyFont="1" applyFill="1" applyBorder="1" applyAlignment="1">
      <alignment horizontal="center" vertical="center"/>
    </xf>
    <xf numFmtId="38" fontId="11" fillId="7" borderId="37" xfId="1" applyFont="1" applyFill="1" applyBorder="1" applyAlignment="1">
      <alignment horizontal="center" vertical="center"/>
    </xf>
    <xf numFmtId="10" fontId="11" fillId="7" borderId="38" xfId="2" applyNumberFormat="1" applyFont="1" applyFill="1" applyBorder="1" applyAlignment="1">
      <alignment horizontal="center" vertical="center"/>
    </xf>
    <xf numFmtId="38" fontId="1" fillId="6" borderId="40" xfId="0" applyNumberFormat="1" applyFont="1" applyFill="1" applyBorder="1" applyAlignment="1">
      <alignment horizontal="center" vertical="center"/>
    </xf>
    <xf numFmtId="38" fontId="1" fillId="6" borderId="45" xfId="0" applyNumberFormat="1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vertical="center"/>
    </xf>
    <xf numFmtId="0" fontId="1" fillId="6" borderId="46" xfId="0" applyFont="1" applyFill="1" applyBorder="1" applyAlignment="1">
      <alignment vertical="center"/>
    </xf>
    <xf numFmtId="0" fontId="1" fillId="6" borderId="44" xfId="0" applyFont="1" applyFill="1" applyBorder="1" applyAlignment="1">
      <alignment horizontal="center" vertical="center"/>
    </xf>
    <xf numFmtId="38" fontId="5" fillId="9" borderId="30" xfId="1" applyFont="1" applyFill="1" applyBorder="1" applyAlignment="1">
      <alignment horizontal="center" vertical="center"/>
    </xf>
    <xf numFmtId="38" fontId="5" fillId="9" borderId="31" xfId="1" applyFont="1" applyFill="1" applyBorder="1" applyAlignment="1">
      <alignment horizontal="center" vertical="center"/>
    </xf>
    <xf numFmtId="10" fontId="5" fillId="9" borderId="32" xfId="2" applyNumberFormat="1" applyFont="1" applyFill="1" applyBorder="1" applyAlignment="1">
      <alignment horizontal="center" vertical="center"/>
    </xf>
    <xf numFmtId="38" fontId="5" fillId="9" borderId="33" xfId="1" applyFont="1" applyFill="1" applyBorder="1" applyAlignment="1">
      <alignment horizontal="center" vertical="center"/>
    </xf>
    <xf numFmtId="38" fontId="5" fillId="9" borderId="34" xfId="1" applyFont="1" applyFill="1" applyBorder="1" applyAlignment="1">
      <alignment horizontal="center" vertical="center"/>
    </xf>
    <xf numFmtId="10" fontId="5" fillId="9" borderId="35" xfId="2" applyNumberFormat="1" applyFont="1" applyFill="1" applyBorder="1" applyAlignment="1">
      <alignment horizontal="center" vertical="center"/>
    </xf>
    <xf numFmtId="38" fontId="1" fillId="9" borderId="39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38" fontId="1" fillId="9" borderId="42" xfId="0" applyNumberFormat="1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38" fontId="11" fillId="10" borderId="36" xfId="1" applyFont="1" applyFill="1" applyBorder="1" applyAlignment="1">
      <alignment horizontal="center" vertical="center"/>
    </xf>
    <xf numFmtId="38" fontId="11" fillId="10" borderId="37" xfId="1" applyFont="1" applyFill="1" applyBorder="1" applyAlignment="1">
      <alignment horizontal="center" vertical="center"/>
    </xf>
    <xf numFmtId="10" fontId="11" fillId="10" borderId="38" xfId="2" applyNumberFormat="1" applyFont="1" applyFill="1" applyBorder="1" applyAlignment="1">
      <alignment horizontal="center" vertical="center"/>
    </xf>
    <xf numFmtId="38" fontId="1" fillId="4" borderId="2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3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"/>
    </xf>
    <xf numFmtId="0" fontId="12" fillId="0" borderId="0" xfId="3" applyAlignment="1">
      <alignment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38" fontId="1" fillId="0" borderId="1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3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vertical="top"/>
    </xf>
    <xf numFmtId="0" fontId="8" fillId="0" borderId="26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0000"/>
      <color rgb="FFFF7C80"/>
      <color rgb="FFFFCCCC"/>
      <color rgb="FFFF0066"/>
      <color rgb="FFFF99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20</xdr:row>
      <xdr:rowOff>0</xdr:rowOff>
    </xdr:from>
    <xdr:to>
      <xdr:col>4</xdr:col>
      <xdr:colOff>200025</xdr:colOff>
      <xdr:row>22</xdr:row>
      <xdr:rowOff>9525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5381C34E-1003-4140-8C01-B3E78A57879F}"/>
            </a:ext>
          </a:extLst>
        </xdr:cNvPr>
        <xdr:cNvSpPr/>
      </xdr:nvSpPr>
      <xdr:spPr>
        <a:xfrm>
          <a:off x="1771650" y="5000625"/>
          <a:ext cx="1885950" cy="36195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1390650</xdr:colOff>
      <xdr:row>21</xdr:row>
      <xdr:rowOff>200025</xdr:rowOff>
    </xdr:from>
    <xdr:to>
      <xdr:col>6</xdr:col>
      <xdr:colOff>209551</xdr:colOff>
      <xdr:row>22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223049B-332A-4E2C-A970-AF809791EB1B}"/>
            </a:ext>
          </a:extLst>
        </xdr:cNvPr>
        <xdr:cNvSpPr/>
      </xdr:nvSpPr>
      <xdr:spPr>
        <a:xfrm>
          <a:off x="3400425" y="5343525"/>
          <a:ext cx="1371601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建物の評価額合計</a:t>
          </a:r>
        </a:p>
      </xdr:txBody>
    </xdr:sp>
    <xdr:clientData/>
  </xdr:twoCellAnchor>
  <xdr:twoCellAnchor>
    <xdr:from>
      <xdr:col>5</xdr:col>
      <xdr:colOff>438150</xdr:colOff>
      <xdr:row>24</xdr:row>
      <xdr:rowOff>9525</xdr:rowOff>
    </xdr:from>
    <xdr:to>
      <xdr:col>6</xdr:col>
      <xdr:colOff>1285876</xdr:colOff>
      <xdr:row>25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A8C3005-194F-4E76-A0A3-3BADF71D9CE6}"/>
            </a:ext>
          </a:extLst>
        </xdr:cNvPr>
        <xdr:cNvSpPr/>
      </xdr:nvSpPr>
      <xdr:spPr>
        <a:xfrm>
          <a:off x="4505325" y="5915025"/>
          <a:ext cx="1343026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土地の評価額合計</a:t>
          </a:r>
        </a:p>
      </xdr:txBody>
    </xdr:sp>
    <xdr:clientData/>
  </xdr:twoCellAnchor>
  <xdr:twoCellAnchor editAs="oneCell">
    <xdr:from>
      <xdr:col>1</xdr:col>
      <xdr:colOff>400050</xdr:colOff>
      <xdr:row>28</xdr:row>
      <xdr:rowOff>3183</xdr:rowOff>
    </xdr:from>
    <xdr:to>
      <xdr:col>7</xdr:col>
      <xdr:colOff>1123950</xdr:colOff>
      <xdr:row>30</xdr:row>
      <xdr:rowOff>249171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01E75B0-7400-4A2E-9515-3AA3E8D2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13583"/>
          <a:ext cx="6534150" cy="798438"/>
        </a:xfrm>
        <a:prstGeom prst="rect">
          <a:avLst/>
        </a:prstGeom>
        <a:noFill/>
        <a:ln w="19050">
          <a:solidFill>
            <a:schemeClr val="accent1">
              <a:lumMod val="75000"/>
            </a:schemeClr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857250</xdr:colOff>
      <xdr:row>32</xdr:row>
      <xdr:rowOff>152400</xdr:rowOff>
    </xdr:from>
    <xdr:to>
      <xdr:col>2</xdr:col>
      <xdr:colOff>1266825</xdr:colOff>
      <xdr:row>33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D6BA741-C37F-4DB9-A3B1-FE395A5C57A4}"/>
            </a:ext>
          </a:extLst>
        </xdr:cNvPr>
        <xdr:cNvSpPr/>
      </xdr:nvSpPr>
      <xdr:spPr>
        <a:xfrm>
          <a:off x="1485900" y="8267700"/>
          <a:ext cx="4095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×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1104900</xdr:colOff>
      <xdr:row>32</xdr:row>
      <xdr:rowOff>38100</xdr:rowOff>
    </xdr:from>
    <xdr:to>
      <xdr:col>4</xdr:col>
      <xdr:colOff>66675</xdr:colOff>
      <xdr:row>33</xdr:row>
      <xdr:rowOff>28575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B4D5528-9E82-4196-983F-EF871D4D33D9}"/>
            </a:ext>
          </a:extLst>
        </xdr:cNvPr>
        <xdr:cNvSpPr/>
      </xdr:nvSpPr>
      <xdr:spPr>
        <a:xfrm>
          <a:off x="3114675" y="8153400"/>
          <a:ext cx="4095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ー</a:t>
          </a:r>
        </a:p>
      </xdr:txBody>
    </xdr:sp>
    <xdr:clientData/>
  </xdr:twoCellAnchor>
  <xdr:twoCellAnchor>
    <xdr:from>
      <xdr:col>5</xdr:col>
      <xdr:colOff>390525</xdr:colOff>
      <xdr:row>32</xdr:row>
      <xdr:rowOff>133350</xdr:rowOff>
    </xdr:from>
    <xdr:to>
      <xdr:col>6</xdr:col>
      <xdr:colOff>304800</xdr:colOff>
      <xdr:row>33</xdr:row>
      <xdr:rowOff>123825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2D383B9-67D1-44CC-BD72-FE9254006D65}"/>
            </a:ext>
          </a:extLst>
        </xdr:cNvPr>
        <xdr:cNvSpPr/>
      </xdr:nvSpPr>
      <xdr:spPr>
        <a:xfrm>
          <a:off x="4457700" y="8248650"/>
          <a:ext cx="4095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×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914400</xdr:colOff>
      <xdr:row>32</xdr:row>
      <xdr:rowOff>142875</xdr:rowOff>
    </xdr:from>
    <xdr:to>
      <xdr:col>6</xdr:col>
      <xdr:colOff>1323975</xdr:colOff>
      <xdr:row>33</xdr:row>
      <xdr:rowOff>133350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65E14AD-4B30-49DE-BB14-10CF0B2C0E52}"/>
            </a:ext>
          </a:extLst>
        </xdr:cNvPr>
        <xdr:cNvSpPr/>
      </xdr:nvSpPr>
      <xdr:spPr>
        <a:xfrm>
          <a:off x="5476875" y="8258175"/>
          <a:ext cx="4095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=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114300</xdr:colOff>
      <xdr:row>32</xdr:row>
      <xdr:rowOff>266700</xdr:rowOff>
    </xdr:from>
    <xdr:to>
      <xdr:col>5</xdr:col>
      <xdr:colOff>447675</xdr:colOff>
      <xdr:row>32</xdr:row>
      <xdr:rowOff>266701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5B07757-2A8A-4E04-832D-FD4000B41A02}"/>
            </a:ext>
          </a:extLst>
        </xdr:cNvPr>
        <xdr:cNvCxnSpPr/>
      </xdr:nvCxnSpPr>
      <xdr:spPr>
        <a:xfrm>
          <a:off x="2124075" y="8382000"/>
          <a:ext cx="23907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333375</xdr:colOff>
      <xdr:row>5</xdr:row>
      <xdr:rowOff>76200</xdr:rowOff>
    </xdr:from>
    <xdr:to>
      <xdr:col>12</xdr:col>
      <xdr:colOff>409575</xdr:colOff>
      <xdr:row>12</xdr:row>
      <xdr:rowOff>171450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4F73D4D-7CBB-4087-A8E3-38C32951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333500"/>
          <a:ext cx="1466850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542925</xdr:colOff>
      <xdr:row>0</xdr:row>
      <xdr:rowOff>141207</xdr:rowOff>
    </xdr:from>
    <xdr:to>
      <xdr:col>8</xdr:col>
      <xdr:colOff>105430</xdr:colOff>
      <xdr:row>2</xdr:row>
      <xdr:rowOff>9524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0CB7426-4E2A-4F44-8E9D-AB2FD69FD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141207"/>
          <a:ext cx="3496330" cy="554117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35</xdr:row>
      <xdr:rowOff>7357</xdr:rowOff>
    </xdr:from>
    <xdr:to>
      <xdr:col>2</xdr:col>
      <xdr:colOff>866775</xdr:colOff>
      <xdr:row>38</xdr:row>
      <xdr:rowOff>80081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D89FD99-952E-4563-8BD3-8030987F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8951332"/>
          <a:ext cx="914400" cy="90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d-souzoku.jp/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DC83-F784-4141-847E-AA8FB2D5D008}">
  <sheetPr>
    <pageSetUpPr fitToPage="1"/>
  </sheetPr>
  <dimension ref="A2:V221"/>
  <sheetViews>
    <sheetView showGridLines="0" tabSelected="1" view="pageBreakPreview" zoomScaleNormal="100" zoomScaleSheetLayoutView="100" workbookViewId="0">
      <selection activeCell="D113" sqref="D113"/>
    </sheetView>
  </sheetViews>
  <sheetFormatPr defaultColWidth="12.625" defaultRowHeight="13.5" customHeight="1" x14ac:dyDescent="0.4"/>
  <cols>
    <col min="1" max="1" width="1.75" style="1" customWidth="1"/>
    <col min="2" max="2" width="6.5" style="1" customWidth="1"/>
    <col min="3" max="3" width="18.125" style="1" customWidth="1"/>
    <col min="4" max="4" width="19" style="1" customWidth="1"/>
    <col min="5" max="5" width="8" style="1" customWidth="1"/>
    <col min="6" max="6" width="6.5" style="1" customWidth="1"/>
    <col min="7" max="7" width="18.125" style="1" customWidth="1"/>
    <col min="8" max="8" width="19" style="1" customWidth="1"/>
    <col min="9" max="9" width="2.375" style="1" customWidth="1"/>
    <col min="10" max="10" width="7" style="1" customWidth="1"/>
    <col min="11" max="12" width="9.125" style="1" customWidth="1"/>
    <col min="13" max="13" width="9.125" style="81" customWidth="1"/>
    <col min="14" max="14" width="3" style="1" customWidth="1"/>
    <col min="15" max="15" width="7" style="1" customWidth="1"/>
    <col min="16" max="16" width="16" style="1" customWidth="1"/>
    <col min="17" max="17" width="3" style="1" customWidth="1"/>
    <col min="18" max="18" width="31.375" style="1" customWidth="1"/>
    <col min="19" max="19" width="11.75" style="1" customWidth="1"/>
    <col min="20" max="20" width="7" style="1" customWidth="1"/>
    <col min="21" max="22" width="1.75" style="1" customWidth="1"/>
    <col min="23" max="16384" width="12.625" style="1"/>
  </cols>
  <sheetData>
    <row r="2" spans="1:22" ht="40.5" customHeight="1" x14ac:dyDescent="0.4">
      <c r="B2" s="27" t="s">
        <v>48</v>
      </c>
      <c r="C2" s="27"/>
      <c r="K2" s="109" t="s">
        <v>42</v>
      </c>
      <c r="L2" s="109"/>
      <c r="M2" s="109"/>
      <c r="N2" s="109"/>
      <c r="O2" s="109"/>
      <c r="P2" s="109"/>
      <c r="Q2" s="109"/>
      <c r="R2" s="109"/>
    </row>
    <row r="3" spans="1:22" ht="10.5" customHeight="1" x14ac:dyDescent="0.4">
      <c r="K3" s="109"/>
      <c r="L3" s="109"/>
      <c r="M3" s="109"/>
      <c r="N3" s="109"/>
      <c r="O3" s="109"/>
      <c r="P3" s="109"/>
      <c r="Q3" s="109"/>
      <c r="R3" s="109"/>
    </row>
    <row r="4" spans="1:22" ht="13.5" customHeight="1" thickBot="1" x14ac:dyDescent="0.45">
      <c r="D4" s="81" t="s">
        <v>29</v>
      </c>
      <c r="F4" s="1" t="s">
        <v>30</v>
      </c>
      <c r="K4" s="109"/>
      <c r="L4" s="109"/>
      <c r="M4" s="109"/>
      <c r="N4" s="109"/>
      <c r="O4" s="109"/>
      <c r="P4" s="109"/>
      <c r="Q4" s="109"/>
      <c r="R4" s="109"/>
    </row>
    <row r="5" spans="1:22" ht="21" customHeight="1" x14ac:dyDescent="0.4">
      <c r="B5" s="110" t="s">
        <v>2</v>
      </c>
      <c r="C5" s="111"/>
      <c r="D5" s="34">
        <v>3000000</v>
      </c>
      <c r="F5" s="112" t="s">
        <v>28</v>
      </c>
      <c r="G5" s="113"/>
      <c r="H5" s="68">
        <f>D5+D6</f>
        <v>103000000</v>
      </c>
      <c r="K5" s="109"/>
      <c r="L5" s="109"/>
      <c r="M5" s="109"/>
      <c r="N5" s="109"/>
      <c r="O5" s="109"/>
      <c r="P5" s="109"/>
      <c r="Q5" s="109"/>
      <c r="R5" s="109"/>
    </row>
    <row r="6" spans="1:22" ht="21" customHeight="1" x14ac:dyDescent="0.4">
      <c r="B6" s="100" t="s">
        <v>17</v>
      </c>
      <c r="C6" s="101"/>
      <c r="D6" s="35">
        <v>100000000</v>
      </c>
      <c r="F6" s="102" t="s">
        <v>15</v>
      </c>
      <c r="G6" s="103"/>
      <c r="H6" s="33">
        <f>IF(D7="女性",LOOKUP(D8,K43:K142,M43:M142),LOOKUP(D8,K43:K142,L43:L142))</f>
        <v>16</v>
      </c>
      <c r="M6" s="1"/>
      <c r="N6" s="1" t="s">
        <v>49</v>
      </c>
    </row>
    <row r="7" spans="1:22" ht="21" customHeight="1" x14ac:dyDescent="0.4">
      <c r="A7" s="2"/>
      <c r="B7" s="100" t="s">
        <v>12</v>
      </c>
      <c r="C7" s="101"/>
      <c r="D7" s="36" t="s">
        <v>5</v>
      </c>
      <c r="F7" s="102" t="s">
        <v>3</v>
      </c>
      <c r="G7" s="103"/>
      <c r="H7" s="33">
        <f>IF(IF(D9="終身",H6,D9)&lt;H6,IF(D9="終身",H6,D9),H6)</f>
        <v>16</v>
      </c>
      <c r="J7" s="2"/>
      <c r="M7" s="1"/>
      <c r="N7" s="1" t="s">
        <v>37</v>
      </c>
      <c r="O7" s="2"/>
      <c r="S7" s="2"/>
      <c r="T7" s="2"/>
      <c r="U7" s="2"/>
      <c r="V7" s="2"/>
    </row>
    <row r="8" spans="1:22" ht="21" customHeight="1" x14ac:dyDescent="0.4">
      <c r="A8" s="2"/>
      <c r="B8" s="100" t="s">
        <v>13</v>
      </c>
      <c r="C8" s="101"/>
      <c r="D8" s="37">
        <v>75</v>
      </c>
      <c r="F8" s="102" t="s">
        <v>4</v>
      </c>
      <c r="G8" s="103"/>
      <c r="H8" s="33">
        <f>IF(D10=R42,S42,IF(D10=R43,S43,IF(D10=R44,S44,IF(D10=R45,S45,IF(D10=R46,S46,IF(D10=R47,S47,S48))))))</f>
        <v>33</v>
      </c>
      <c r="I8" s="2"/>
      <c r="J8" s="2"/>
      <c r="M8" s="1"/>
      <c r="N8" s="1" t="s">
        <v>38</v>
      </c>
      <c r="O8" s="2"/>
      <c r="P8" s="2"/>
      <c r="Q8" s="2"/>
      <c r="R8" s="2"/>
      <c r="S8" s="2"/>
      <c r="T8" s="2"/>
      <c r="U8" s="2"/>
      <c r="V8" s="2"/>
    </row>
    <row r="9" spans="1:22" ht="21" customHeight="1" x14ac:dyDescent="0.4">
      <c r="A9" s="2"/>
      <c r="B9" s="100" t="s">
        <v>14</v>
      </c>
      <c r="C9" s="101"/>
      <c r="D9" s="38" t="s">
        <v>10</v>
      </c>
      <c r="F9" s="102" t="s">
        <v>7</v>
      </c>
      <c r="G9" s="103"/>
      <c r="H9" s="33">
        <f>IF(H8-D11&gt;0,H8-D11,0)</f>
        <v>23</v>
      </c>
      <c r="J9" s="2"/>
      <c r="M9" s="1"/>
      <c r="N9" s="1" t="s">
        <v>39</v>
      </c>
      <c r="O9" s="2"/>
      <c r="P9" s="2"/>
      <c r="Q9" s="2"/>
      <c r="R9" s="2"/>
      <c r="S9" s="2"/>
      <c r="T9" s="2"/>
      <c r="U9" s="2"/>
      <c r="V9" s="2"/>
    </row>
    <row r="10" spans="1:22" ht="21" customHeight="1" x14ac:dyDescent="0.4">
      <c r="A10" s="2"/>
      <c r="B10" s="100" t="s">
        <v>16</v>
      </c>
      <c r="C10" s="101"/>
      <c r="D10" s="69" t="s">
        <v>53</v>
      </c>
      <c r="F10" s="102" t="s">
        <v>36</v>
      </c>
      <c r="G10" s="103"/>
      <c r="H10" s="32">
        <f>LOOKUP(H7,O42:O111,P42:P111)</f>
        <v>0.623</v>
      </c>
      <c r="M10" s="1"/>
      <c r="N10" s="75" t="s">
        <v>40</v>
      </c>
      <c r="O10" s="2"/>
      <c r="P10" s="2"/>
      <c r="Q10" s="2"/>
      <c r="R10" s="2"/>
      <c r="S10" s="2"/>
      <c r="T10" s="2"/>
      <c r="U10" s="2"/>
      <c r="V10" s="2"/>
    </row>
    <row r="11" spans="1:22" ht="21" customHeight="1" thickBot="1" x14ac:dyDescent="0.45">
      <c r="A11" s="2"/>
      <c r="B11" s="104" t="s">
        <v>6</v>
      </c>
      <c r="C11" s="105"/>
      <c r="D11" s="39">
        <v>10</v>
      </c>
      <c r="E11" s="2"/>
      <c r="F11" s="106" t="s">
        <v>9</v>
      </c>
      <c r="G11" s="107"/>
      <c r="H11" s="70" t="s">
        <v>9</v>
      </c>
      <c r="I11" s="2"/>
      <c r="M11" s="1"/>
      <c r="N11" s="1" t="s">
        <v>41</v>
      </c>
      <c r="O11" s="2"/>
      <c r="P11" s="2"/>
      <c r="Q11" s="2"/>
      <c r="R11" s="2"/>
      <c r="S11" s="2"/>
      <c r="T11" s="2"/>
      <c r="U11" s="2"/>
      <c r="V11" s="2"/>
    </row>
    <row r="12" spans="1:22" ht="18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M12" s="1"/>
      <c r="N12" s="1" t="s">
        <v>44</v>
      </c>
      <c r="O12" s="2"/>
      <c r="P12" s="2"/>
      <c r="Q12" s="2"/>
      <c r="R12" s="2"/>
      <c r="S12" s="2"/>
      <c r="T12" s="2"/>
      <c r="U12" s="2"/>
      <c r="V12" s="2"/>
    </row>
    <row r="13" spans="1:22" ht="21" customHeight="1" thickBot="1" x14ac:dyDescent="0.45">
      <c r="A13" s="2"/>
      <c r="B13" s="108" t="s">
        <v>33</v>
      </c>
      <c r="C13" s="108"/>
      <c r="D13" s="108"/>
      <c r="E13" s="28"/>
      <c r="F13" s="108" t="s">
        <v>31</v>
      </c>
      <c r="G13" s="108"/>
      <c r="H13" s="108"/>
      <c r="I13" s="2"/>
      <c r="J13" s="2"/>
      <c r="M13" s="1"/>
      <c r="P13" s="2"/>
      <c r="Q13" s="2"/>
      <c r="R13" s="2"/>
      <c r="S13" s="2"/>
      <c r="T13" s="2"/>
      <c r="U13" s="2"/>
      <c r="V13" s="2"/>
    </row>
    <row r="14" spans="1:22" ht="21" customHeight="1" x14ac:dyDescent="0.4">
      <c r="A14" s="2"/>
      <c r="B14" s="29" t="s">
        <v>32</v>
      </c>
      <c r="C14" s="30" t="s">
        <v>23</v>
      </c>
      <c r="D14" s="31" t="s">
        <v>27</v>
      </c>
      <c r="F14" s="29" t="s">
        <v>32</v>
      </c>
      <c r="G14" s="30" t="s">
        <v>23</v>
      </c>
      <c r="H14" s="31" t="s">
        <v>27</v>
      </c>
      <c r="I14" s="2"/>
      <c r="J14" s="2"/>
      <c r="K14" s="88" t="s">
        <v>43</v>
      </c>
      <c r="L14" s="88"/>
      <c r="M14" s="88"/>
      <c r="N14" s="2"/>
      <c r="O14" s="2"/>
      <c r="P14" s="2"/>
      <c r="Q14" s="2"/>
      <c r="R14" s="2"/>
      <c r="S14" s="2"/>
      <c r="T14" s="2"/>
      <c r="U14" s="2"/>
      <c r="V14" s="2"/>
    </row>
    <row r="15" spans="1:22" s="4" customFormat="1" ht="21" customHeight="1" x14ac:dyDescent="0.4">
      <c r="A15" s="5"/>
      <c r="B15" s="54" t="s">
        <v>24</v>
      </c>
      <c r="C15" s="55">
        <f>D5-G15</f>
        <v>2431173.9130434785</v>
      </c>
      <c r="D15" s="56">
        <f>C15/D5</f>
        <v>0.81039130434782614</v>
      </c>
      <c r="F15" s="40" t="s">
        <v>24</v>
      </c>
      <c r="G15" s="41">
        <f>IF(H9&lt;H7,0,D5/H9*(H9-H7)*H10)</f>
        <v>568826.08695652173</v>
      </c>
      <c r="H15" s="42">
        <f>1-D15</f>
        <v>0.18960869565217386</v>
      </c>
      <c r="I15" s="5"/>
      <c r="J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4" customFormat="1" ht="21" customHeight="1" x14ac:dyDescent="0.4">
      <c r="A16" s="5"/>
      <c r="B16" s="57" t="s">
        <v>25</v>
      </c>
      <c r="C16" s="58">
        <f>D6-G16</f>
        <v>37700000</v>
      </c>
      <c r="D16" s="59">
        <f>C16/D6</f>
        <v>0.377</v>
      </c>
      <c r="F16" s="43" t="s">
        <v>25</v>
      </c>
      <c r="G16" s="44">
        <f>D6*H10</f>
        <v>62300000</v>
      </c>
      <c r="H16" s="45">
        <f>1-D16</f>
        <v>0.623</v>
      </c>
      <c r="I16" s="5"/>
      <c r="J16" s="5"/>
      <c r="N16" s="5"/>
      <c r="O16" s="5"/>
      <c r="P16" s="5"/>
      <c r="Q16" s="5"/>
      <c r="S16" s="5"/>
      <c r="T16" s="5"/>
      <c r="U16" s="5"/>
      <c r="V16" s="5"/>
    </row>
    <row r="17" spans="1:22" s="4" customFormat="1" ht="24.75" customHeight="1" thickBot="1" x14ac:dyDescent="0.45">
      <c r="A17" s="5"/>
      <c r="B17" s="65" t="s">
        <v>26</v>
      </c>
      <c r="C17" s="66">
        <f>SUM(C15:C16)</f>
        <v>40131173.913043477</v>
      </c>
      <c r="D17" s="67">
        <f>C17/H5</f>
        <v>0.38962304769945122</v>
      </c>
      <c r="F17" s="46" t="s">
        <v>26</v>
      </c>
      <c r="G17" s="47">
        <f>SUM(G15:G16)</f>
        <v>62868826.086956523</v>
      </c>
      <c r="H17" s="48">
        <f>1-D17</f>
        <v>0.61037695230054878</v>
      </c>
      <c r="I17" s="5"/>
      <c r="J17" s="5"/>
      <c r="T17" s="5"/>
      <c r="U17" s="5"/>
      <c r="V17" s="5"/>
    </row>
    <row r="18" spans="1:22" ht="16.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M18" s="1"/>
      <c r="T18" s="2"/>
      <c r="U18" s="2"/>
      <c r="V18" s="2"/>
    </row>
    <row r="19" spans="1:22" ht="12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M19" s="1"/>
      <c r="T19" s="2"/>
      <c r="U19" s="2"/>
      <c r="V19" s="2"/>
    </row>
    <row r="20" spans="1:22" ht="12.7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M20" s="1"/>
      <c r="T20" s="2"/>
      <c r="U20" s="2"/>
      <c r="V20" s="2"/>
    </row>
    <row r="21" spans="1:22" ht="11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M21" s="1"/>
      <c r="T21" s="2"/>
      <c r="U21" s="2"/>
      <c r="V21" s="2"/>
    </row>
    <row r="22" spans="1:22" s="81" customFormat="1" ht="16.5" customHeight="1" thickBot="1" x14ac:dyDescent="0.45">
      <c r="D22" s="82"/>
    </row>
    <row r="23" spans="1:22" s="81" customFormat="1" ht="21.75" customHeight="1" thickBot="1" x14ac:dyDescent="0.45">
      <c r="C23" s="81" t="s">
        <v>11</v>
      </c>
      <c r="D23" s="60">
        <f>C15</f>
        <v>2431173.9130434785</v>
      </c>
      <c r="E23" s="98">
        <f>D5</f>
        <v>3000000</v>
      </c>
      <c r="F23" s="99"/>
    </row>
    <row r="24" spans="1:22" s="81" customFormat="1" ht="21.75" customHeight="1" thickBot="1" x14ac:dyDescent="0.45">
      <c r="C24" s="82" t="s">
        <v>34</v>
      </c>
      <c r="D24" s="49">
        <f>G15</f>
        <v>568826.08695652173</v>
      </c>
      <c r="E24" s="99"/>
      <c r="F24" s="99"/>
    </row>
    <row r="25" spans="1:22" s="81" customFormat="1" ht="21.75" customHeight="1" thickBot="1" x14ac:dyDescent="0.45">
      <c r="C25" s="62" t="s">
        <v>11</v>
      </c>
      <c r="D25" s="63">
        <f>C16</f>
        <v>37700000</v>
      </c>
      <c r="E25" s="61"/>
      <c r="F25" s="64"/>
      <c r="G25" s="92">
        <f>D6</f>
        <v>100000000</v>
      </c>
    </row>
    <row r="26" spans="1:22" ht="21.75" customHeight="1" thickBot="1" x14ac:dyDescent="0.45">
      <c r="C26" s="53" t="s">
        <v>35</v>
      </c>
      <c r="D26" s="50">
        <f>G16</f>
        <v>62300000</v>
      </c>
      <c r="E26" s="51"/>
      <c r="F26" s="52"/>
      <c r="G26" s="93"/>
      <c r="M26" s="1"/>
    </row>
    <row r="27" spans="1:22" ht="21.75" customHeight="1" x14ac:dyDescent="0.4">
      <c r="B27" s="71"/>
      <c r="C27" s="85"/>
      <c r="D27" s="72"/>
      <c r="E27" s="73"/>
      <c r="F27" s="73"/>
      <c r="G27" s="74"/>
      <c r="H27" s="71"/>
      <c r="I27" s="71"/>
      <c r="M27" s="1"/>
    </row>
    <row r="28" spans="1:22" ht="21.75" customHeight="1" x14ac:dyDescent="0.4">
      <c r="B28" s="71"/>
      <c r="C28" s="85"/>
      <c r="D28" s="72"/>
      <c r="E28" s="73"/>
      <c r="F28" s="73"/>
      <c r="G28" s="74"/>
      <c r="H28" s="71"/>
      <c r="I28" s="71"/>
      <c r="M28" s="1"/>
    </row>
    <row r="29" spans="1:22" ht="21.75" customHeight="1" x14ac:dyDescent="0.4">
      <c r="B29" s="71"/>
      <c r="C29" s="85"/>
      <c r="D29" s="72"/>
      <c r="E29" s="73"/>
      <c r="F29" s="73"/>
      <c r="G29" s="74"/>
      <c r="H29" s="71"/>
      <c r="I29" s="71"/>
      <c r="M29" s="1"/>
    </row>
    <row r="30" spans="1:22" ht="21.75" customHeight="1" x14ac:dyDescent="0.4">
      <c r="B30" s="71"/>
      <c r="C30" s="85"/>
      <c r="D30" s="72"/>
      <c r="E30" s="73"/>
      <c r="F30" s="73"/>
      <c r="G30" s="74"/>
      <c r="H30" s="71"/>
      <c r="I30" s="71"/>
      <c r="M30" s="1"/>
    </row>
    <row r="31" spans="1:22" ht="21.75" customHeight="1" x14ac:dyDescent="0.4">
      <c r="B31" s="71"/>
      <c r="C31" s="85"/>
      <c r="D31" s="72"/>
      <c r="E31" s="73"/>
      <c r="F31" s="73"/>
      <c r="G31" s="74"/>
      <c r="H31" s="71"/>
      <c r="I31" s="71"/>
      <c r="M31" s="1"/>
    </row>
    <row r="32" spans="1:22" ht="21.75" customHeight="1" x14ac:dyDescent="0.4">
      <c r="B32" s="71"/>
      <c r="C32" s="85"/>
      <c r="D32" s="72"/>
      <c r="E32" s="73"/>
      <c r="F32" s="73"/>
      <c r="G32" s="74"/>
      <c r="H32" s="71"/>
      <c r="I32" s="71"/>
      <c r="M32" s="1"/>
    </row>
    <row r="33" spans="2:19" ht="21.75" customHeight="1" x14ac:dyDescent="0.4">
      <c r="B33" s="94">
        <f>D5</f>
        <v>3000000</v>
      </c>
      <c r="C33" s="95"/>
      <c r="D33" s="84">
        <f>H9</f>
        <v>23</v>
      </c>
      <c r="E33" s="96">
        <f>H7</f>
        <v>16</v>
      </c>
      <c r="F33" s="97"/>
      <c r="G33" s="97">
        <f>H10</f>
        <v>0.623</v>
      </c>
      <c r="H33" s="94">
        <f>G15</f>
        <v>568826.08695652173</v>
      </c>
      <c r="I33" s="71"/>
      <c r="M33" s="1"/>
    </row>
    <row r="34" spans="2:19" ht="21.75" customHeight="1" x14ac:dyDescent="0.4">
      <c r="B34" s="95"/>
      <c r="C34" s="95"/>
      <c r="D34" s="96">
        <f>H9</f>
        <v>23</v>
      </c>
      <c r="E34" s="96"/>
      <c r="F34" s="96"/>
      <c r="G34" s="97"/>
      <c r="H34" s="95"/>
      <c r="I34" s="71"/>
      <c r="M34" s="1"/>
    </row>
    <row r="35" spans="2:19" ht="21.75" customHeight="1" x14ac:dyDescent="0.4">
      <c r="B35" s="83"/>
      <c r="C35" s="83"/>
      <c r="D35" s="84"/>
      <c r="E35" s="84"/>
      <c r="F35" s="84"/>
      <c r="G35" s="85"/>
      <c r="H35" s="83"/>
      <c r="I35" s="71"/>
      <c r="M35" s="1"/>
    </row>
    <row r="36" spans="2:19" ht="21.75" customHeight="1" x14ac:dyDescent="0.4">
      <c r="B36" s="83"/>
      <c r="D36" s="78" t="s">
        <v>45</v>
      </c>
      <c r="E36" s="84"/>
      <c r="F36" s="84"/>
      <c r="G36" s="85"/>
      <c r="H36" s="83"/>
      <c r="I36" s="71"/>
      <c r="M36" s="1"/>
    </row>
    <row r="37" spans="2:19" ht="21.75" customHeight="1" x14ac:dyDescent="0.4">
      <c r="B37" s="83"/>
      <c r="C37" s="83"/>
      <c r="D37" s="80" t="s">
        <v>47</v>
      </c>
      <c r="E37" s="77"/>
      <c r="F37" s="76"/>
      <c r="G37" s="79" t="s">
        <v>46</v>
      </c>
      <c r="H37" s="83"/>
      <c r="I37" s="71"/>
      <c r="M37" s="1"/>
    </row>
    <row r="38" spans="2:19" ht="21.75" customHeight="1" x14ac:dyDescent="0.4">
      <c r="B38" s="71"/>
      <c r="C38" s="85"/>
      <c r="D38" s="72"/>
      <c r="E38" s="73"/>
      <c r="F38" s="73"/>
      <c r="G38" s="74"/>
      <c r="H38" s="71"/>
      <c r="I38" s="71"/>
      <c r="M38" s="1"/>
    </row>
    <row r="39" spans="2:19" ht="15" customHeight="1" thickBot="1" x14ac:dyDescent="0.45">
      <c r="C39" s="8"/>
      <c r="D39" s="8"/>
      <c r="E39" s="8"/>
      <c r="F39" s="8"/>
      <c r="M39" s="1"/>
    </row>
    <row r="40" spans="2:19" ht="17.25" thickBot="1" x14ac:dyDescent="0.45">
      <c r="K40" s="89" t="s">
        <v>22</v>
      </c>
      <c r="L40" s="90"/>
      <c r="M40" s="91"/>
      <c r="N40" s="5"/>
      <c r="O40" s="86" t="s">
        <v>0</v>
      </c>
      <c r="P40" s="86" t="s">
        <v>21</v>
      </c>
      <c r="Q40" s="5"/>
      <c r="R40" s="87" t="s">
        <v>16</v>
      </c>
      <c r="S40" s="87" t="s">
        <v>4</v>
      </c>
    </row>
    <row r="41" spans="2:19" ht="16.5" hidden="1" x14ac:dyDescent="0.4">
      <c r="K41" s="24" t="s">
        <v>9</v>
      </c>
      <c r="L41" s="25" t="s">
        <v>9</v>
      </c>
      <c r="M41" s="26" t="s">
        <v>9</v>
      </c>
      <c r="N41" s="2"/>
      <c r="O41" s="17" t="s">
        <v>10</v>
      </c>
      <c r="P41" s="17" t="s">
        <v>9</v>
      </c>
      <c r="Q41" s="2"/>
      <c r="R41" s="17" t="s">
        <v>9</v>
      </c>
      <c r="S41" s="17" t="s">
        <v>9</v>
      </c>
    </row>
    <row r="42" spans="2:19" ht="15" customHeight="1" x14ac:dyDescent="0.4">
      <c r="K42" s="17" t="s">
        <v>20</v>
      </c>
      <c r="L42" s="14" t="s">
        <v>8</v>
      </c>
      <c r="M42" s="9" t="s">
        <v>5</v>
      </c>
      <c r="N42" s="2"/>
      <c r="O42" s="12">
        <v>1</v>
      </c>
      <c r="P42" s="6">
        <v>0.97099999999999997</v>
      </c>
      <c r="Q42" s="2"/>
      <c r="R42" s="20" t="s">
        <v>53</v>
      </c>
      <c r="S42" s="21">
        <v>33</v>
      </c>
    </row>
    <row r="43" spans="2:19" ht="15" customHeight="1" x14ac:dyDescent="0.4">
      <c r="K43" s="18">
        <v>16</v>
      </c>
      <c r="L43" s="15" t="s">
        <v>9</v>
      </c>
      <c r="M43" s="10">
        <v>71</v>
      </c>
      <c r="N43" s="2"/>
      <c r="O43" s="12">
        <v>2</v>
      </c>
      <c r="P43" s="6">
        <v>0.94299999999999995</v>
      </c>
      <c r="Q43" s="2"/>
      <c r="R43" s="20" t="s">
        <v>52</v>
      </c>
      <c r="S43" s="21">
        <v>30</v>
      </c>
    </row>
    <row r="44" spans="2:19" ht="15" customHeight="1" x14ac:dyDescent="0.4">
      <c r="K44" s="18">
        <v>17</v>
      </c>
      <c r="L44" s="15" t="s">
        <v>9</v>
      </c>
      <c r="M44" s="10">
        <v>70</v>
      </c>
      <c r="N44" s="2"/>
      <c r="O44" s="12">
        <v>3</v>
      </c>
      <c r="P44" s="6">
        <v>0.91500000000000004</v>
      </c>
      <c r="Q44" s="2"/>
      <c r="R44" s="20" t="s">
        <v>50</v>
      </c>
      <c r="S44" s="21">
        <v>29</v>
      </c>
    </row>
    <row r="45" spans="2:19" ht="15" customHeight="1" x14ac:dyDescent="0.4">
      <c r="K45" s="18">
        <v>18</v>
      </c>
      <c r="L45" s="15">
        <v>63</v>
      </c>
      <c r="M45" s="10">
        <v>69</v>
      </c>
      <c r="O45" s="12">
        <v>4</v>
      </c>
      <c r="P45" s="6">
        <v>0.88800000000000001</v>
      </c>
      <c r="R45" s="20" t="s">
        <v>1</v>
      </c>
      <c r="S45" s="21">
        <v>71</v>
      </c>
    </row>
    <row r="46" spans="2:19" ht="15" customHeight="1" x14ac:dyDescent="0.4">
      <c r="K46" s="18">
        <v>19</v>
      </c>
      <c r="L46" s="15">
        <v>62</v>
      </c>
      <c r="M46" s="10">
        <v>68</v>
      </c>
      <c r="O46" s="12">
        <v>5</v>
      </c>
      <c r="P46" s="6">
        <v>0.86299999999999999</v>
      </c>
      <c r="R46" s="20" t="s">
        <v>51</v>
      </c>
      <c r="S46" s="21">
        <v>57</v>
      </c>
    </row>
    <row r="47" spans="2:19" ht="15" customHeight="1" x14ac:dyDescent="0.4">
      <c r="K47" s="18">
        <v>20</v>
      </c>
      <c r="L47" s="15">
        <v>61</v>
      </c>
      <c r="M47" s="10">
        <v>67</v>
      </c>
      <c r="O47" s="12">
        <v>6</v>
      </c>
      <c r="P47" s="6">
        <v>0.83699999999999997</v>
      </c>
      <c r="R47" s="20" t="s">
        <v>18</v>
      </c>
      <c r="S47" s="21">
        <v>41</v>
      </c>
    </row>
    <row r="48" spans="2:19" ht="15" customHeight="1" thickBot="1" x14ac:dyDescent="0.45">
      <c r="K48" s="18">
        <v>21</v>
      </c>
      <c r="L48" s="15">
        <v>60</v>
      </c>
      <c r="M48" s="10">
        <v>66</v>
      </c>
      <c r="O48" s="12">
        <v>7</v>
      </c>
      <c r="P48" s="6">
        <v>0.81299999999999994</v>
      </c>
      <c r="R48" s="22" t="s">
        <v>19</v>
      </c>
      <c r="S48" s="23">
        <v>51</v>
      </c>
    </row>
    <row r="49" spans="11:16" ht="15" customHeight="1" x14ac:dyDescent="0.4">
      <c r="K49" s="18">
        <v>22</v>
      </c>
      <c r="L49" s="15">
        <v>59</v>
      </c>
      <c r="M49" s="10">
        <v>65</v>
      </c>
      <c r="O49" s="12">
        <v>8</v>
      </c>
      <c r="P49" s="6">
        <v>0.78900000000000003</v>
      </c>
    </row>
    <row r="50" spans="11:16" ht="15" customHeight="1" x14ac:dyDescent="0.4">
      <c r="K50" s="18">
        <v>23</v>
      </c>
      <c r="L50" s="15">
        <v>58</v>
      </c>
      <c r="M50" s="10">
        <v>64</v>
      </c>
      <c r="O50" s="12">
        <v>9</v>
      </c>
      <c r="P50" s="6">
        <v>0.76600000000000001</v>
      </c>
    </row>
    <row r="51" spans="11:16" ht="15" customHeight="1" x14ac:dyDescent="0.4">
      <c r="K51" s="18">
        <v>24</v>
      </c>
      <c r="L51" s="15">
        <v>57</v>
      </c>
      <c r="M51" s="10">
        <v>63</v>
      </c>
      <c r="O51" s="12">
        <v>10</v>
      </c>
      <c r="P51" s="6">
        <v>0.74399999999999999</v>
      </c>
    </row>
    <row r="52" spans="11:16" ht="15" customHeight="1" x14ac:dyDescent="0.4">
      <c r="K52" s="18">
        <v>25</v>
      </c>
      <c r="L52" s="15">
        <v>56</v>
      </c>
      <c r="M52" s="10">
        <v>62</v>
      </c>
      <c r="O52" s="12">
        <v>11</v>
      </c>
      <c r="P52" s="6">
        <v>0.72199999999999998</v>
      </c>
    </row>
    <row r="53" spans="11:16" ht="15" customHeight="1" x14ac:dyDescent="0.4">
      <c r="K53" s="18">
        <v>26</v>
      </c>
      <c r="L53" s="15">
        <v>55</v>
      </c>
      <c r="M53" s="10">
        <v>61</v>
      </c>
      <c r="O53" s="12">
        <v>12</v>
      </c>
      <c r="P53" s="6">
        <v>0.70099999999999996</v>
      </c>
    </row>
    <row r="54" spans="11:16" ht="15" customHeight="1" x14ac:dyDescent="0.4">
      <c r="K54" s="18">
        <v>27</v>
      </c>
      <c r="L54" s="15">
        <v>54</v>
      </c>
      <c r="M54" s="10">
        <v>60</v>
      </c>
      <c r="O54" s="12">
        <v>13</v>
      </c>
      <c r="P54" s="6">
        <v>0.68100000000000005</v>
      </c>
    </row>
    <row r="55" spans="11:16" ht="15" customHeight="1" x14ac:dyDescent="0.4">
      <c r="K55" s="18">
        <v>28</v>
      </c>
      <c r="L55" s="15">
        <v>53</v>
      </c>
      <c r="M55" s="10">
        <v>59</v>
      </c>
      <c r="O55" s="12">
        <v>14</v>
      </c>
      <c r="P55" s="6">
        <v>0.66100000000000003</v>
      </c>
    </row>
    <row r="56" spans="11:16" ht="15" customHeight="1" x14ac:dyDescent="0.4">
      <c r="K56" s="18">
        <v>29</v>
      </c>
      <c r="L56" s="15">
        <v>52</v>
      </c>
      <c r="M56" s="10">
        <v>58</v>
      </c>
      <c r="O56" s="12">
        <v>15</v>
      </c>
      <c r="P56" s="6">
        <v>0.64200000000000002</v>
      </c>
    </row>
    <row r="57" spans="11:16" ht="15" customHeight="1" x14ac:dyDescent="0.4">
      <c r="K57" s="18">
        <v>30</v>
      </c>
      <c r="L57" s="15">
        <v>51</v>
      </c>
      <c r="M57" s="10">
        <v>57</v>
      </c>
      <c r="O57" s="12">
        <v>16</v>
      </c>
      <c r="P57" s="6">
        <v>0.623</v>
      </c>
    </row>
    <row r="58" spans="11:16" ht="15" customHeight="1" x14ac:dyDescent="0.4">
      <c r="K58" s="18">
        <v>31</v>
      </c>
      <c r="L58" s="15">
        <v>50</v>
      </c>
      <c r="M58" s="10">
        <v>56</v>
      </c>
      <c r="O58" s="12">
        <v>17</v>
      </c>
      <c r="P58" s="6">
        <v>0.60499999999999998</v>
      </c>
    </row>
    <row r="59" spans="11:16" ht="15" customHeight="1" x14ac:dyDescent="0.4">
      <c r="K59" s="18">
        <v>32</v>
      </c>
      <c r="L59" s="15">
        <v>49</v>
      </c>
      <c r="M59" s="10">
        <v>55</v>
      </c>
      <c r="O59" s="12">
        <v>18</v>
      </c>
      <c r="P59" s="6">
        <v>0.58699999999999997</v>
      </c>
    </row>
    <row r="60" spans="11:16" ht="15" customHeight="1" x14ac:dyDescent="0.4">
      <c r="K60" s="18">
        <v>33</v>
      </c>
      <c r="L60" s="15">
        <v>49</v>
      </c>
      <c r="M60" s="10">
        <v>55</v>
      </c>
      <c r="O60" s="12">
        <v>19</v>
      </c>
      <c r="P60" s="6">
        <v>0.56999999999999995</v>
      </c>
    </row>
    <row r="61" spans="11:16" ht="15" customHeight="1" x14ac:dyDescent="0.4">
      <c r="K61" s="18">
        <v>34</v>
      </c>
      <c r="L61" s="15">
        <v>48</v>
      </c>
      <c r="M61" s="10">
        <v>54</v>
      </c>
      <c r="O61" s="12">
        <v>20</v>
      </c>
      <c r="P61" s="6">
        <v>0.55400000000000005</v>
      </c>
    </row>
    <row r="62" spans="11:16" ht="15" customHeight="1" x14ac:dyDescent="0.4">
      <c r="K62" s="18">
        <v>35</v>
      </c>
      <c r="L62" s="15">
        <v>47</v>
      </c>
      <c r="M62" s="10">
        <v>53</v>
      </c>
      <c r="O62" s="12">
        <v>21</v>
      </c>
      <c r="P62" s="6">
        <v>0.53800000000000003</v>
      </c>
    </row>
    <row r="63" spans="11:16" ht="15" customHeight="1" x14ac:dyDescent="0.4">
      <c r="K63" s="18">
        <v>36</v>
      </c>
      <c r="L63" s="15">
        <v>46</v>
      </c>
      <c r="M63" s="10">
        <v>52</v>
      </c>
      <c r="O63" s="12">
        <v>22</v>
      </c>
      <c r="P63" s="6">
        <v>0.52200000000000002</v>
      </c>
    </row>
    <row r="64" spans="11:16" ht="15" customHeight="1" x14ac:dyDescent="0.4">
      <c r="K64" s="18">
        <v>37</v>
      </c>
      <c r="L64" s="15">
        <v>45</v>
      </c>
      <c r="M64" s="10">
        <v>51</v>
      </c>
      <c r="O64" s="12">
        <v>23</v>
      </c>
      <c r="P64" s="6">
        <v>0.50700000000000001</v>
      </c>
    </row>
    <row r="65" spans="11:16" ht="15" customHeight="1" x14ac:dyDescent="0.4">
      <c r="K65" s="18">
        <v>38</v>
      </c>
      <c r="L65" s="15">
        <v>44</v>
      </c>
      <c r="M65" s="10">
        <v>50</v>
      </c>
      <c r="O65" s="12">
        <v>24</v>
      </c>
      <c r="P65" s="6">
        <v>0.49199999999999999</v>
      </c>
    </row>
    <row r="66" spans="11:16" ht="15" customHeight="1" x14ac:dyDescent="0.4">
      <c r="K66" s="18">
        <v>39</v>
      </c>
      <c r="L66" s="15">
        <v>43</v>
      </c>
      <c r="M66" s="10">
        <v>49</v>
      </c>
      <c r="O66" s="12">
        <v>25</v>
      </c>
      <c r="P66" s="6">
        <v>0.47799999999999998</v>
      </c>
    </row>
    <row r="67" spans="11:16" ht="15" customHeight="1" x14ac:dyDescent="0.4">
      <c r="K67" s="18">
        <v>40</v>
      </c>
      <c r="L67" s="15">
        <v>42</v>
      </c>
      <c r="M67" s="10">
        <v>48</v>
      </c>
      <c r="O67" s="12">
        <v>26</v>
      </c>
      <c r="P67" s="6">
        <v>0.46400000000000002</v>
      </c>
    </row>
    <row r="68" spans="11:16" ht="15" customHeight="1" x14ac:dyDescent="0.4">
      <c r="K68" s="18">
        <v>41</v>
      </c>
      <c r="L68" s="15">
        <v>41</v>
      </c>
      <c r="M68" s="10">
        <v>47</v>
      </c>
      <c r="O68" s="12">
        <v>27</v>
      </c>
      <c r="P68" s="6">
        <v>0.45</v>
      </c>
    </row>
    <row r="69" spans="11:16" ht="15" customHeight="1" x14ac:dyDescent="0.4">
      <c r="K69" s="18">
        <v>42</v>
      </c>
      <c r="L69" s="15">
        <v>40</v>
      </c>
      <c r="M69" s="10">
        <v>46</v>
      </c>
      <c r="O69" s="12">
        <v>28</v>
      </c>
      <c r="P69" s="6">
        <v>0.437</v>
      </c>
    </row>
    <row r="70" spans="11:16" ht="15" customHeight="1" x14ac:dyDescent="0.4">
      <c r="K70" s="18">
        <v>43</v>
      </c>
      <c r="L70" s="15">
        <v>39</v>
      </c>
      <c r="M70" s="10">
        <v>45</v>
      </c>
      <c r="O70" s="12">
        <v>29</v>
      </c>
      <c r="P70" s="6">
        <v>0.42399999999999999</v>
      </c>
    </row>
    <row r="71" spans="11:16" ht="15" customHeight="1" x14ac:dyDescent="0.4">
      <c r="K71" s="18">
        <v>44</v>
      </c>
      <c r="L71" s="15">
        <v>38</v>
      </c>
      <c r="M71" s="10">
        <v>44</v>
      </c>
      <c r="O71" s="12">
        <v>30</v>
      </c>
      <c r="P71" s="6">
        <v>0.41199999999999998</v>
      </c>
    </row>
    <row r="72" spans="11:16" ht="15" customHeight="1" x14ac:dyDescent="0.4">
      <c r="K72" s="18">
        <v>45</v>
      </c>
      <c r="L72" s="15">
        <v>37</v>
      </c>
      <c r="M72" s="10">
        <v>43</v>
      </c>
      <c r="O72" s="12">
        <v>31</v>
      </c>
      <c r="P72" s="6">
        <v>0.4</v>
      </c>
    </row>
    <row r="73" spans="11:16" ht="15" customHeight="1" x14ac:dyDescent="0.4">
      <c r="K73" s="18">
        <v>46</v>
      </c>
      <c r="L73" s="15">
        <v>36</v>
      </c>
      <c r="M73" s="10">
        <v>42</v>
      </c>
      <c r="O73" s="12">
        <v>32</v>
      </c>
      <c r="P73" s="6">
        <v>0.38800000000000001</v>
      </c>
    </row>
    <row r="74" spans="11:16" ht="15" customHeight="1" x14ac:dyDescent="0.4">
      <c r="K74" s="18">
        <v>47</v>
      </c>
      <c r="L74" s="15">
        <v>35</v>
      </c>
      <c r="M74" s="10">
        <v>41</v>
      </c>
      <c r="O74" s="12">
        <v>33</v>
      </c>
      <c r="P74" s="6">
        <v>0.377</v>
      </c>
    </row>
    <row r="75" spans="11:16" ht="15" customHeight="1" x14ac:dyDescent="0.4">
      <c r="K75" s="18">
        <v>48</v>
      </c>
      <c r="L75" s="15">
        <v>34</v>
      </c>
      <c r="M75" s="10">
        <v>40</v>
      </c>
      <c r="O75" s="12">
        <v>34</v>
      </c>
      <c r="P75" s="6">
        <v>0.36599999999999999</v>
      </c>
    </row>
    <row r="76" spans="11:16" ht="15" customHeight="1" x14ac:dyDescent="0.4">
      <c r="K76" s="18">
        <v>49</v>
      </c>
      <c r="L76" s="15">
        <v>33</v>
      </c>
      <c r="M76" s="10">
        <v>39</v>
      </c>
      <c r="O76" s="12">
        <v>35</v>
      </c>
      <c r="P76" s="6">
        <v>0.35499999999999998</v>
      </c>
    </row>
    <row r="77" spans="11:16" ht="15" customHeight="1" x14ac:dyDescent="0.4">
      <c r="K77" s="18">
        <v>50</v>
      </c>
      <c r="L77" s="15">
        <v>32</v>
      </c>
      <c r="M77" s="10">
        <v>38</v>
      </c>
      <c r="O77" s="12">
        <v>36</v>
      </c>
      <c r="P77" s="6">
        <v>0.34499999999999997</v>
      </c>
    </row>
    <row r="78" spans="11:16" ht="15" customHeight="1" x14ac:dyDescent="0.4">
      <c r="K78" s="18">
        <v>51</v>
      </c>
      <c r="L78" s="15">
        <v>31</v>
      </c>
      <c r="M78" s="10">
        <v>37</v>
      </c>
      <c r="O78" s="12">
        <v>37</v>
      </c>
      <c r="P78" s="6">
        <v>0.33500000000000002</v>
      </c>
    </row>
    <row r="79" spans="11:16" ht="15" customHeight="1" x14ac:dyDescent="0.4">
      <c r="K79" s="18">
        <v>52</v>
      </c>
      <c r="L79" s="15">
        <v>31</v>
      </c>
      <c r="M79" s="10">
        <v>36</v>
      </c>
      <c r="O79" s="12">
        <v>38</v>
      </c>
      <c r="P79" s="6">
        <v>0.32500000000000001</v>
      </c>
    </row>
    <row r="80" spans="11:16" ht="15" customHeight="1" x14ac:dyDescent="0.4">
      <c r="K80" s="18">
        <v>53</v>
      </c>
      <c r="L80" s="15">
        <v>30</v>
      </c>
      <c r="M80" s="10">
        <v>35</v>
      </c>
      <c r="O80" s="12">
        <v>39</v>
      </c>
      <c r="P80" s="6">
        <v>0.316</v>
      </c>
    </row>
    <row r="81" spans="1:22" ht="15" customHeight="1" x14ac:dyDescent="0.4">
      <c r="K81" s="18">
        <v>54</v>
      </c>
      <c r="L81" s="15">
        <v>29</v>
      </c>
      <c r="M81" s="10">
        <v>34</v>
      </c>
      <c r="O81" s="12">
        <v>40</v>
      </c>
      <c r="P81" s="6">
        <v>0.307</v>
      </c>
    </row>
    <row r="82" spans="1:22" ht="15" customHeight="1" x14ac:dyDescent="0.4">
      <c r="K82" s="18">
        <v>55</v>
      </c>
      <c r="L82" s="15">
        <v>28</v>
      </c>
      <c r="M82" s="10">
        <v>33</v>
      </c>
      <c r="O82" s="12">
        <v>41</v>
      </c>
      <c r="P82" s="6">
        <v>0.29799999999999999</v>
      </c>
    </row>
    <row r="83" spans="1:22" ht="15" customHeight="1" x14ac:dyDescent="0.4">
      <c r="K83" s="18">
        <v>56</v>
      </c>
      <c r="L83" s="15">
        <v>27</v>
      </c>
      <c r="M83" s="10">
        <v>32</v>
      </c>
      <c r="O83" s="12">
        <v>42</v>
      </c>
      <c r="P83" s="6">
        <v>0.28899999999999998</v>
      </c>
    </row>
    <row r="84" spans="1:22" ht="15" customHeight="1" x14ac:dyDescent="0.4">
      <c r="K84" s="18">
        <v>57</v>
      </c>
      <c r="L84" s="15">
        <v>26</v>
      </c>
      <c r="M84" s="10">
        <v>32</v>
      </c>
      <c r="O84" s="12">
        <v>43</v>
      </c>
      <c r="P84" s="6">
        <v>0.28100000000000003</v>
      </c>
    </row>
    <row r="85" spans="1:22" ht="15" customHeight="1" x14ac:dyDescent="0.4">
      <c r="K85" s="18">
        <v>58</v>
      </c>
      <c r="L85" s="15">
        <v>25</v>
      </c>
      <c r="M85" s="10">
        <v>31</v>
      </c>
      <c r="O85" s="12">
        <v>44</v>
      </c>
      <c r="P85" s="6">
        <v>0.27200000000000002</v>
      </c>
    </row>
    <row r="86" spans="1:22" ht="15" customHeight="1" x14ac:dyDescent="0.4">
      <c r="K86" s="18">
        <v>59</v>
      </c>
      <c r="L86" s="15">
        <v>24</v>
      </c>
      <c r="M86" s="10">
        <v>30</v>
      </c>
      <c r="O86" s="12">
        <v>45</v>
      </c>
      <c r="P86" s="6">
        <v>0.26400000000000001</v>
      </c>
    </row>
    <row r="87" spans="1:22" ht="15" customHeight="1" x14ac:dyDescent="0.4">
      <c r="K87" s="18">
        <v>60</v>
      </c>
      <c r="L87" s="15">
        <v>24</v>
      </c>
      <c r="M87" s="10">
        <v>29</v>
      </c>
      <c r="O87" s="12">
        <v>46</v>
      </c>
      <c r="P87" s="6">
        <v>0.25700000000000001</v>
      </c>
    </row>
    <row r="88" spans="1:22" ht="15" customHeight="1" x14ac:dyDescent="0.4">
      <c r="H88" s="3"/>
      <c r="I88" s="3"/>
      <c r="K88" s="18">
        <v>61</v>
      </c>
      <c r="L88" s="15">
        <v>23</v>
      </c>
      <c r="M88" s="10">
        <v>28</v>
      </c>
      <c r="O88" s="12">
        <v>47</v>
      </c>
      <c r="P88" s="6">
        <v>0.249</v>
      </c>
    </row>
    <row r="89" spans="1:22" ht="15" customHeight="1" x14ac:dyDescent="0.4">
      <c r="A89" s="3"/>
      <c r="E89" s="3"/>
      <c r="J89" s="3"/>
      <c r="K89" s="18">
        <v>62</v>
      </c>
      <c r="L89" s="15">
        <v>22</v>
      </c>
      <c r="M89" s="10">
        <v>27</v>
      </c>
      <c r="O89" s="12">
        <v>48</v>
      </c>
      <c r="P89" s="6">
        <v>0.24199999999999999</v>
      </c>
      <c r="T89" s="3"/>
      <c r="U89" s="3"/>
      <c r="V89" s="3"/>
    </row>
    <row r="90" spans="1:22" ht="15" customHeight="1" x14ac:dyDescent="0.4">
      <c r="K90" s="18">
        <v>63</v>
      </c>
      <c r="L90" s="15">
        <v>21</v>
      </c>
      <c r="M90" s="10">
        <v>26</v>
      </c>
      <c r="O90" s="12">
        <v>49</v>
      </c>
      <c r="P90" s="6">
        <v>0.23499999999999999</v>
      </c>
    </row>
    <row r="91" spans="1:22" ht="15" customHeight="1" x14ac:dyDescent="0.4">
      <c r="K91" s="18">
        <v>64</v>
      </c>
      <c r="L91" s="15">
        <v>20</v>
      </c>
      <c r="M91" s="10">
        <v>25</v>
      </c>
      <c r="O91" s="12">
        <v>50</v>
      </c>
      <c r="P91" s="6">
        <v>0.22800000000000001</v>
      </c>
    </row>
    <row r="92" spans="1:22" ht="15" customHeight="1" x14ac:dyDescent="0.4">
      <c r="K92" s="18">
        <v>65</v>
      </c>
      <c r="L92" s="15">
        <v>19</v>
      </c>
      <c r="M92" s="10">
        <v>24</v>
      </c>
      <c r="O92" s="12">
        <v>51</v>
      </c>
      <c r="P92" s="6">
        <v>0.221</v>
      </c>
    </row>
    <row r="93" spans="1:22" ht="15" customHeight="1" x14ac:dyDescent="0.4">
      <c r="K93" s="18">
        <v>66</v>
      </c>
      <c r="L93" s="15">
        <v>19</v>
      </c>
      <c r="M93" s="10">
        <v>23</v>
      </c>
      <c r="O93" s="12">
        <v>52</v>
      </c>
      <c r="P93" s="6">
        <v>0.215</v>
      </c>
    </row>
    <row r="94" spans="1:22" ht="15" customHeight="1" x14ac:dyDescent="0.4">
      <c r="K94" s="18">
        <v>67</v>
      </c>
      <c r="L94" s="15">
        <v>18</v>
      </c>
      <c r="M94" s="10">
        <v>22</v>
      </c>
      <c r="O94" s="12">
        <v>53</v>
      </c>
      <c r="P94" s="6">
        <v>0.20899999999999999</v>
      </c>
    </row>
    <row r="95" spans="1:22" ht="15" customHeight="1" x14ac:dyDescent="0.4">
      <c r="K95" s="18">
        <v>68</v>
      </c>
      <c r="L95" s="15">
        <v>17</v>
      </c>
      <c r="M95" s="10">
        <v>22</v>
      </c>
      <c r="O95" s="12">
        <v>54</v>
      </c>
      <c r="P95" s="6">
        <v>0.20300000000000001</v>
      </c>
    </row>
    <row r="96" spans="1:22" ht="15" customHeight="1" x14ac:dyDescent="0.4">
      <c r="K96" s="18">
        <v>69</v>
      </c>
      <c r="L96" s="15">
        <v>16</v>
      </c>
      <c r="M96" s="10">
        <v>21</v>
      </c>
      <c r="O96" s="12">
        <v>55</v>
      </c>
      <c r="P96" s="6">
        <v>0.19700000000000001</v>
      </c>
    </row>
    <row r="97" spans="11:19" ht="15" customHeight="1" x14ac:dyDescent="0.4">
      <c r="K97" s="18">
        <v>70</v>
      </c>
      <c r="L97" s="15">
        <v>16</v>
      </c>
      <c r="M97" s="10">
        <v>20</v>
      </c>
      <c r="O97" s="12">
        <v>56</v>
      </c>
      <c r="P97" s="6">
        <v>0.191</v>
      </c>
    </row>
    <row r="98" spans="11:19" ht="15" customHeight="1" x14ac:dyDescent="0.4">
      <c r="K98" s="18">
        <v>71</v>
      </c>
      <c r="L98" s="15">
        <v>15</v>
      </c>
      <c r="M98" s="10">
        <v>19</v>
      </c>
      <c r="O98" s="12">
        <v>57</v>
      </c>
      <c r="P98" s="6">
        <v>0.185</v>
      </c>
    </row>
    <row r="99" spans="11:19" ht="15" customHeight="1" x14ac:dyDescent="0.4">
      <c r="K99" s="18">
        <v>72</v>
      </c>
      <c r="L99" s="15">
        <v>14</v>
      </c>
      <c r="M99" s="10">
        <v>18</v>
      </c>
      <c r="O99" s="12">
        <v>58</v>
      </c>
      <c r="P99" s="6">
        <v>0.18</v>
      </c>
    </row>
    <row r="100" spans="11:19" ht="15" customHeight="1" x14ac:dyDescent="0.4">
      <c r="K100" s="18">
        <v>73</v>
      </c>
      <c r="L100" s="15">
        <v>13</v>
      </c>
      <c r="M100" s="10">
        <v>17</v>
      </c>
      <c r="O100" s="12">
        <v>59</v>
      </c>
      <c r="P100" s="6">
        <v>0.17499999999999999</v>
      </c>
    </row>
    <row r="101" spans="11:19" ht="15" customHeight="1" x14ac:dyDescent="0.4">
      <c r="K101" s="18">
        <v>74</v>
      </c>
      <c r="L101" s="15">
        <v>13</v>
      </c>
      <c r="M101" s="10">
        <v>16</v>
      </c>
      <c r="N101" s="3"/>
      <c r="O101" s="12">
        <v>60</v>
      </c>
      <c r="P101" s="6">
        <v>0.17</v>
      </c>
      <c r="Q101" s="3"/>
      <c r="R101" s="3"/>
      <c r="S101" s="3"/>
    </row>
    <row r="102" spans="11:19" ht="15" customHeight="1" x14ac:dyDescent="0.4">
      <c r="K102" s="18">
        <v>75</v>
      </c>
      <c r="L102" s="15">
        <v>12</v>
      </c>
      <c r="M102" s="10">
        <v>16</v>
      </c>
      <c r="O102" s="12">
        <v>61</v>
      </c>
      <c r="P102" s="6">
        <v>0.16500000000000001</v>
      </c>
    </row>
    <row r="103" spans="11:19" ht="15" customHeight="1" x14ac:dyDescent="0.4">
      <c r="K103" s="18">
        <v>76</v>
      </c>
      <c r="L103" s="15">
        <v>11</v>
      </c>
      <c r="M103" s="10">
        <v>15</v>
      </c>
      <c r="O103" s="12">
        <v>62</v>
      </c>
      <c r="P103" s="6">
        <v>0.16</v>
      </c>
    </row>
    <row r="104" spans="11:19" ht="15" customHeight="1" x14ac:dyDescent="0.4">
      <c r="K104" s="18">
        <v>77</v>
      </c>
      <c r="L104" s="15">
        <v>11</v>
      </c>
      <c r="M104" s="10">
        <v>14</v>
      </c>
      <c r="O104" s="12">
        <v>63</v>
      </c>
      <c r="P104" s="6">
        <v>0.155</v>
      </c>
    </row>
    <row r="105" spans="11:19" ht="15" customHeight="1" x14ac:dyDescent="0.4">
      <c r="K105" s="18">
        <v>78</v>
      </c>
      <c r="L105" s="15">
        <v>10</v>
      </c>
      <c r="M105" s="10">
        <v>13</v>
      </c>
      <c r="O105" s="12">
        <v>64</v>
      </c>
      <c r="P105" s="6">
        <v>0.151</v>
      </c>
    </row>
    <row r="106" spans="11:19" ht="15" customHeight="1" x14ac:dyDescent="0.4">
      <c r="K106" s="18">
        <v>79</v>
      </c>
      <c r="L106" s="15">
        <v>9</v>
      </c>
      <c r="M106" s="10">
        <v>12</v>
      </c>
      <c r="O106" s="12">
        <v>65</v>
      </c>
      <c r="P106" s="6">
        <v>0.14599999999999999</v>
      </c>
    </row>
    <row r="107" spans="11:19" ht="15" customHeight="1" x14ac:dyDescent="0.4">
      <c r="K107" s="18">
        <v>80</v>
      </c>
      <c r="L107" s="15">
        <v>9</v>
      </c>
      <c r="M107" s="10">
        <v>12</v>
      </c>
      <c r="O107" s="12">
        <v>66</v>
      </c>
      <c r="P107" s="6">
        <v>0.14199999999999999</v>
      </c>
    </row>
    <row r="108" spans="11:19" ht="15" customHeight="1" x14ac:dyDescent="0.4">
      <c r="K108" s="18">
        <v>81</v>
      </c>
      <c r="L108" s="15">
        <v>8</v>
      </c>
      <c r="M108" s="10">
        <v>11</v>
      </c>
      <c r="O108" s="12">
        <v>67</v>
      </c>
      <c r="P108" s="6">
        <v>0.13800000000000001</v>
      </c>
    </row>
    <row r="109" spans="11:19" ht="15" customHeight="1" x14ac:dyDescent="0.4">
      <c r="K109" s="18">
        <v>82</v>
      </c>
      <c r="L109" s="15">
        <v>8</v>
      </c>
      <c r="M109" s="10">
        <v>10</v>
      </c>
      <c r="O109" s="12">
        <v>68</v>
      </c>
      <c r="P109" s="6">
        <v>0.13400000000000001</v>
      </c>
    </row>
    <row r="110" spans="11:19" ht="15" customHeight="1" x14ac:dyDescent="0.4">
      <c r="K110" s="18">
        <v>83</v>
      </c>
      <c r="L110" s="15">
        <v>7</v>
      </c>
      <c r="M110" s="10">
        <v>10</v>
      </c>
      <c r="O110" s="12">
        <v>69</v>
      </c>
      <c r="P110" s="6">
        <v>0.13</v>
      </c>
    </row>
    <row r="111" spans="11:19" ht="15" customHeight="1" thickBot="1" x14ac:dyDescent="0.45">
      <c r="K111" s="18">
        <v>84</v>
      </c>
      <c r="L111" s="15">
        <v>7</v>
      </c>
      <c r="M111" s="10">
        <v>9</v>
      </c>
      <c r="O111" s="13">
        <v>70</v>
      </c>
      <c r="P111" s="7">
        <v>0.126</v>
      </c>
    </row>
    <row r="112" spans="11:19" ht="15" customHeight="1" x14ac:dyDescent="0.4">
      <c r="K112" s="18">
        <v>85</v>
      </c>
      <c r="L112" s="15">
        <v>6</v>
      </c>
      <c r="M112" s="10">
        <v>8</v>
      </c>
    </row>
    <row r="113" spans="11:13" ht="15" customHeight="1" x14ac:dyDescent="0.4">
      <c r="K113" s="18">
        <v>86</v>
      </c>
      <c r="L113" s="15">
        <v>6</v>
      </c>
      <c r="M113" s="10">
        <v>8</v>
      </c>
    </row>
    <row r="114" spans="11:13" ht="15" customHeight="1" x14ac:dyDescent="0.4">
      <c r="K114" s="18">
        <v>87</v>
      </c>
      <c r="L114" s="15">
        <v>5</v>
      </c>
      <c r="M114" s="10">
        <v>7</v>
      </c>
    </row>
    <row r="115" spans="11:13" ht="15" customHeight="1" x14ac:dyDescent="0.4">
      <c r="K115" s="18">
        <v>88</v>
      </c>
      <c r="L115" s="15">
        <v>5</v>
      </c>
      <c r="M115" s="10">
        <v>7</v>
      </c>
    </row>
    <row r="116" spans="11:13" ht="15" customHeight="1" x14ac:dyDescent="0.4">
      <c r="K116" s="18">
        <v>89</v>
      </c>
      <c r="L116" s="15">
        <v>5</v>
      </c>
      <c r="M116" s="10">
        <v>6</v>
      </c>
    </row>
    <row r="117" spans="11:13" ht="15" customHeight="1" x14ac:dyDescent="0.4">
      <c r="K117" s="18">
        <v>90</v>
      </c>
      <c r="L117" s="15">
        <v>4</v>
      </c>
      <c r="M117" s="10">
        <v>6</v>
      </c>
    </row>
    <row r="118" spans="11:13" ht="15" customHeight="1" x14ac:dyDescent="0.4">
      <c r="K118" s="18">
        <v>91</v>
      </c>
      <c r="L118" s="15">
        <v>4</v>
      </c>
      <c r="M118" s="10">
        <v>5</v>
      </c>
    </row>
    <row r="119" spans="11:13" ht="15" customHeight="1" x14ac:dyDescent="0.4">
      <c r="K119" s="18">
        <v>92</v>
      </c>
      <c r="L119" s="15">
        <v>4</v>
      </c>
      <c r="M119" s="10">
        <v>5</v>
      </c>
    </row>
    <row r="120" spans="11:13" ht="15" customHeight="1" x14ac:dyDescent="0.4">
      <c r="K120" s="18">
        <v>93</v>
      </c>
      <c r="L120" s="15">
        <v>3</v>
      </c>
      <c r="M120" s="10">
        <v>4</v>
      </c>
    </row>
    <row r="121" spans="11:13" ht="15" customHeight="1" x14ac:dyDescent="0.4">
      <c r="K121" s="18">
        <v>94</v>
      </c>
      <c r="L121" s="15">
        <v>3</v>
      </c>
      <c r="M121" s="10">
        <v>4</v>
      </c>
    </row>
    <row r="122" spans="11:13" ht="15" customHeight="1" x14ac:dyDescent="0.4">
      <c r="K122" s="18">
        <v>95</v>
      </c>
      <c r="L122" s="15">
        <v>3</v>
      </c>
      <c r="M122" s="10">
        <v>4</v>
      </c>
    </row>
    <row r="123" spans="11:13" ht="15" customHeight="1" x14ac:dyDescent="0.4">
      <c r="K123" s="18">
        <v>96</v>
      </c>
      <c r="L123" s="15">
        <v>3</v>
      </c>
      <c r="M123" s="10">
        <v>3</v>
      </c>
    </row>
    <row r="124" spans="11:13" ht="15" customHeight="1" x14ac:dyDescent="0.4">
      <c r="K124" s="18">
        <v>97</v>
      </c>
      <c r="L124" s="15">
        <v>3</v>
      </c>
      <c r="M124" s="10">
        <v>3</v>
      </c>
    </row>
    <row r="125" spans="11:13" ht="15" customHeight="1" x14ac:dyDescent="0.4">
      <c r="K125" s="18">
        <v>98</v>
      </c>
      <c r="L125" s="15">
        <v>2</v>
      </c>
      <c r="M125" s="10">
        <v>3</v>
      </c>
    </row>
    <row r="126" spans="11:13" ht="15" customHeight="1" x14ac:dyDescent="0.4">
      <c r="K126" s="18">
        <v>99</v>
      </c>
      <c r="L126" s="15">
        <v>2</v>
      </c>
      <c r="M126" s="10">
        <v>3</v>
      </c>
    </row>
    <row r="127" spans="11:13" ht="15" customHeight="1" x14ac:dyDescent="0.4">
      <c r="K127" s="18">
        <v>100</v>
      </c>
      <c r="L127" s="15">
        <v>2</v>
      </c>
      <c r="M127" s="10">
        <v>3</v>
      </c>
    </row>
    <row r="128" spans="11:13" ht="15" customHeight="1" x14ac:dyDescent="0.4">
      <c r="K128" s="18">
        <v>101</v>
      </c>
      <c r="L128" s="15">
        <v>2</v>
      </c>
      <c r="M128" s="10">
        <v>2</v>
      </c>
    </row>
    <row r="129" spans="11:13" ht="15" customHeight="1" x14ac:dyDescent="0.4">
      <c r="K129" s="18">
        <v>102</v>
      </c>
      <c r="L129" s="15">
        <v>2</v>
      </c>
      <c r="M129" s="10">
        <v>2</v>
      </c>
    </row>
    <row r="130" spans="11:13" ht="15" customHeight="1" x14ac:dyDescent="0.4">
      <c r="K130" s="18">
        <v>103</v>
      </c>
      <c r="L130" s="15">
        <v>2</v>
      </c>
      <c r="M130" s="10">
        <v>2</v>
      </c>
    </row>
    <row r="131" spans="11:13" ht="15" customHeight="1" x14ac:dyDescent="0.4">
      <c r="K131" s="18">
        <v>104</v>
      </c>
      <c r="L131" s="15">
        <v>2</v>
      </c>
      <c r="M131" s="10">
        <v>2</v>
      </c>
    </row>
    <row r="132" spans="11:13" ht="15" customHeight="1" x14ac:dyDescent="0.4">
      <c r="K132" s="18">
        <v>105</v>
      </c>
      <c r="L132" s="15">
        <v>2</v>
      </c>
      <c r="M132" s="10">
        <v>2</v>
      </c>
    </row>
    <row r="133" spans="11:13" ht="15" customHeight="1" x14ac:dyDescent="0.4">
      <c r="K133" s="18">
        <v>106</v>
      </c>
      <c r="L133" s="15">
        <v>2</v>
      </c>
      <c r="M133" s="10">
        <v>2</v>
      </c>
    </row>
    <row r="134" spans="11:13" ht="15" customHeight="1" x14ac:dyDescent="0.4">
      <c r="K134" s="18">
        <v>107</v>
      </c>
      <c r="L134" s="15">
        <v>1</v>
      </c>
      <c r="M134" s="10">
        <v>2</v>
      </c>
    </row>
    <row r="135" spans="11:13" ht="15" customHeight="1" x14ac:dyDescent="0.4">
      <c r="K135" s="18">
        <v>108</v>
      </c>
      <c r="L135" s="15">
        <v>1</v>
      </c>
      <c r="M135" s="10">
        <v>1</v>
      </c>
    </row>
    <row r="136" spans="11:13" ht="15" customHeight="1" x14ac:dyDescent="0.4">
      <c r="K136" s="18">
        <v>109</v>
      </c>
      <c r="L136" s="15">
        <v>1</v>
      </c>
      <c r="M136" s="10">
        <v>1</v>
      </c>
    </row>
    <row r="137" spans="11:13" ht="15" customHeight="1" x14ac:dyDescent="0.4">
      <c r="K137" s="18">
        <v>110</v>
      </c>
      <c r="L137" s="15">
        <v>1</v>
      </c>
      <c r="M137" s="10">
        <v>1</v>
      </c>
    </row>
    <row r="138" spans="11:13" ht="15" customHeight="1" x14ac:dyDescent="0.4">
      <c r="K138" s="18">
        <v>111</v>
      </c>
      <c r="L138" s="15">
        <v>1</v>
      </c>
      <c r="M138" s="10">
        <v>1</v>
      </c>
    </row>
    <row r="139" spans="11:13" ht="15" customHeight="1" x14ac:dyDescent="0.4">
      <c r="K139" s="18">
        <v>112</v>
      </c>
      <c r="L139" s="15">
        <v>1</v>
      </c>
      <c r="M139" s="10">
        <v>1</v>
      </c>
    </row>
    <row r="140" spans="11:13" ht="15" customHeight="1" x14ac:dyDescent="0.4">
      <c r="K140" s="18">
        <v>113</v>
      </c>
      <c r="L140" s="15" t="s">
        <v>9</v>
      </c>
      <c r="M140" s="10">
        <v>1</v>
      </c>
    </row>
    <row r="141" spans="11:13" ht="15" customHeight="1" x14ac:dyDescent="0.4">
      <c r="K141" s="18">
        <v>114</v>
      </c>
      <c r="L141" s="15" t="s">
        <v>9</v>
      </c>
      <c r="M141" s="10">
        <v>1</v>
      </c>
    </row>
    <row r="142" spans="11:13" ht="15" customHeight="1" thickBot="1" x14ac:dyDescent="0.45">
      <c r="K142" s="19">
        <v>115</v>
      </c>
      <c r="L142" s="16" t="s">
        <v>9</v>
      </c>
      <c r="M142" s="11">
        <v>1</v>
      </c>
    </row>
    <row r="143" spans="11:13" ht="15" customHeight="1" x14ac:dyDescent="0.4">
      <c r="M143" s="1"/>
    </row>
    <row r="144" spans="11:13" ht="15" customHeight="1" x14ac:dyDescent="0.4">
      <c r="M144" s="1"/>
    </row>
    <row r="145" spans="13:13" ht="15" customHeight="1" x14ac:dyDescent="0.4">
      <c r="M145" s="1"/>
    </row>
    <row r="146" spans="13:13" ht="15" customHeight="1" x14ac:dyDescent="0.4">
      <c r="M146" s="1"/>
    </row>
    <row r="147" spans="13:13" ht="15" customHeight="1" x14ac:dyDescent="0.4">
      <c r="M147" s="1"/>
    </row>
    <row r="148" spans="13:13" ht="15" customHeight="1" x14ac:dyDescent="0.4">
      <c r="M148" s="1"/>
    </row>
    <row r="149" spans="13:13" ht="15" customHeight="1" x14ac:dyDescent="0.4">
      <c r="M149" s="1"/>
    </row>
    <row r="150" spans="13:13" ht="15" customHeight="1" x14ac:dyDescent="0.4">
      <c r="M150" s="1"/>
    </row>
    <row r="151" spans="13:13" ht="15" customHeight="1" x14ac:dyDescent="0.4">
      <c r="M151" s="1"/>
    </row>
    <row r="152" spans="13:13" ht="15" customHeight="1" x14ac:dyDescent="0.4">
      <c r="M152" s="1"/>
    </row>
    <row r="153" spans="13:13" ht="15" customHeight="1" x14ac:dyDescent="0.4">
      <c r="M153" s="1"/>
    </row>
    <row r="154" spans="13:13" ht="15" customHeight="1" x14ac:dyDescent="0.4">
      <c r="M154" s="1"/>
    </row>
    <row r="155" spans="13:13" ht="15" customHeight="1" x14ac:dyDescent="0.4">
      <c r="M155" s="1"/>
    </row>
    <row r="156" spans="13:13" ht="15" customHeight="1" x14ac:dyDescent="0.4">
      <c r="M156" s="1"/>
    </row>
    <row r="157" spans="13:13" ht="15" customHeight="1" x14ac:dyDescent="0.4">
      <c r="M157" s="1"/>
    </row>
    <row r="158" spans="13:13" ht="15" customHeight="1" x14ac:dyDescent="0.4">
      <c r="M158" s="1"/>
    </row>
    <row r="159" spans="13:13" ht="15" customHeight="1" x14ac:dyDescent="0.4">
      <c r="M159" s="1"/>
    </row>
    <row r="160" spans="13:13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</sheetData>
  <protectedRanges>
    <protectedRange algorithmName="SHA-512" hashValue="hpKKyzli4sXJkljrcKS2dcnOYfvO37Tpqu2kosmuvCuL3gBquD4g6oqpM5LWFtbJwP6fGjhxD8m9B3zXZzADOA==" saltValue="UtfZ8OYDn4H+n/8FcLfhwA==" spinCount="100000" sqref="D5:D11" name="範囲1"/>
  </protectedRanges>
  <mergeCells count="26">
    <mergeCell ref="K2:R5"/>
    <mergeCell ref="B5:C5"/>
    <mergeCell ref="F5:G5"/>
    <mergeCell ref="B6:C6"/>
    <mergeCell ref="F6:G6"/>
    <mergeCell ref="B11:C11"/>
    <mergeCell ref="F11:G11"/>
    <mergeCell ref="B13:D13"/>
    <mergeCell ref="F13:H13"/>
    <mergeCell ref="B7:C7"/>
    <mergeCell ref="F7:G7"/>
    <mergeCell ref="B8:C8"/>
    <mergeCell ref="F8:G8"/>
    <mergeCell ref="B9:C9"/>
    <mergeCell ref="F9:G9"/>
    <mergeCell ref="B10:C10"/>
    <mergeCell ref="F10:G10"/>
    <mergeCell ref="K14:M14"/>
    <mergeCell ref="K40:M40"/>
    <mergeCell ref="G25:G26"/>
    <mergeCell ref="B33:C34"/>
    <mergeCell ref="E33:F33"/>
    <mergeCell ref="G33:G34"/>
    <mergeCell ref="H33:H34"/>
    <mergeCell ref="D34:F34"/>
    <mergeCell ref="E23:F24"/>
  </mergeCells>
  <phoneticPr fontId="3"/>
  <dataValidations count="3">
    <dataValidation type="list" allowBlank="1" showInputMessage="1" showErrorMessage="1" sqref="D7" xr:uid="{766AEC65-7315-4DBC-AECE-F1B6DEC91FC2}">
      <formula1>$L$42:$M$42</formula1>
    </dataValidation>
    <dataValidation type="list" allowBlank="1" showInputMessage="1" showErrorMessage="1" sqref="D10" xr:uid="{5993FD75-8564-4C38-BD12-22EB4A1566E9}">
      <formula1>$R$42:$R$48</formula1>
    </dataValidation>
    <dataValidation type="list" allowBlank="1" showInputMessage="1" showErrorMessage="1" sqref="D9" xr:uid="{2EEEAC8D-0459-4062-B711-116431B4F57B}">
      <formula1>$O$41:$O$111</formula1>
    </dataValidation>
  </dataValidations>
  <hyperlinks>
    <hyperlink ref="N10" r:id="rId1" display="https://osd-souzoku.jp/　" xr:uid="{1BD79DA4-E77F-4003-8882-957D097FFA9C}"/>
  </hyperlinks>
  <pageMargins left="0.70866141732283472" right="0.31496062992125984" top="0.55118110236220474" bottom="0.39370078740157483" header="0" footer="0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配偶者居住権の計算</vt:lpstr>
      <vt:lpstr>配偶者居住権の計算!Print_Area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橘慶太</dc:creator>
  <cp:lastModifiedBy>enman</cp:lastModifiedBy>
  <cp:lastPrinted>2019-02-10T07:22:22Z</cp:lastPrinted>
  <dcterms:created xsi:type="dcterms:W3CDTF">2019-01-29T07:02:36Z</dcterms:created>
  <dcterms:modified xsi:type="dcterms:W3CDTF">2021-07-30T07:37:53Z</dcterms:modified>
</cp:coreProperties>
</file>